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CST Legislative\Required Reporting\SB 312 Reporting Completed Projects - 85th Session\"/>
    </mc:Choice>
  </mc:AlternateContent>
  <xr:revisionPtr revIDLastSave="0" documentId="13_ncr:1_{E361DA7A-CA5E-4C96-B570-2C361B892B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OB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OTOB!$A$4:$X$377</definedName>
    <definedName name="_xlnm._FilterDatabase" localSheetId="1" hidden="1">LINE_GRAPH_DATA!$B$3:$S$16</definedName>
    <definedName name="ALL">Table_OTOB_YTD[#All]</definedName>
    <definedName name="BEGIN_MONTH">OTOB!#REF!</definedName>
    <definedName name="CCSJ">Table_OTOB_YTD[CCSJ]</definedName>
    <definedName name="DATE">OTOB!$A$1</definedName>
    <definedName name="DAY">OTOB!$F$3</definedName>
    <definedName name="FINL">Table_OTOB_YTD[DATE FINAL ESTIMATE PAID]</definedName>
    <definedName name="FINL_MNTH">Table_OTOB_YTD[MMM_YY]</definedName>
    <definedName name="MIN_YR">OTOB!$H$3</definedName>
    <definedName name="MONTH">OTOB!$E$3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OTOB!$G$3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H3" i="2"/>
  <c r="S5" i="2" l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B2" i="10" l="1"/>
  <c r="G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E10" i="10"/>
  <c r="E5" i="10"/>
  <c r="E11" i="10"/>
  <c r="E6" i="10"/>
  <c r="E12" i="10"/>
  <c r="R7" i="10"/>
  <c r="E7" i="10"/>
  <c r="E13" i="10"/>
  <c r="H8" i="10"/>
  <c r="P8" i="10" s="1"/>
  <c r="E8" i="10"/>
  <c r="E14" i="10"/>
  <c r="E9" i="10"/>
  <c r="E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K10" i="10" s="1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K11" i="10" s="1"/>
  <c r="R11" i="10"/>
  <c r="H13" i="10"/>
  <c r="P13" i="10" s="1"/>
  <c r="F15" i="10"/>
  <c r="G15" i="10" s="1"/>
  <c r="N15" i="10"/>
  <c r="J12" i="10"/>
  <c r="K12" i="10" s="1"/>
  <c r="R12" i="10"/>
  <c r="H14" i="10"/>
  <c r="P14" i="10" s="1"/>
  <c r="H6" i="10"/>
  <c r="P6" i="10" s="1"/>
  <c r="J5" i="10"/>
  <c r="K5" i="10" s="1"/>
  <c r="R5" i="10"/>
  <c r="H7" i="10"/>
  <c r="P7" i="10" s="1"/>
  <c r="J13" i="10"/>
  <c r="K13" i="10" s="1"/>
  <c r="R13" i="10"/>
  <c r="H15" i="10"/>
  <c r="P15" i="10" s="1"/>
  <c r="J6" i="10"/>
  <c r="K6" i="10" s="1"/>
  <c r="R6" i="10"/>
  <c r="J14" i="10"/>
  <c r="K14" i="10" s="1"/>
  <c r="R14" i="10"/>
  <c r="J15" i="10"/>
  <c r="K15" i="10" s="1"/>
  <c r="R15" i="10"/>
  <c r="F3" i="2"/>
  <c r="E3" i="2"/>
  <c r="S15" i="10" l="1"/>
  <c r="I15" i="10"/>
  <c r="S14" i="10"/>
  <c r="I14" i="10"/>
  <c r="I13" i="10"/>
  <c r="S13" i="10"/>
  <c r="S12" i="10"/>
  <c r="I12" i="10"/>
  <c r="S11" i="10"/>
  <c r="I11" i="10"/>
  <c r="S10" i="10"/>
  <c r="I10" i="10"/>
  <c r="S9" i="10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15" i="10" s="1"/>
  <c r="M13" i="10" l="1"/>
  <c r="M14" i="10"/>
  <c r="M11" i="10"/>
  <c r="M12" i="10"/>
  <c r="M9" i="10"/>
  <c r="M10" i="10"/>
  <c r="M7" i="10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L26" i="11"/>
  <c r="I26" i="11"/>
  <c r="J26" i="11" s="1"/>
  <c r="R25" i="11"/>
  <c r="Q25" i="11"/>
  <c r="M25" i="11"/>
  <c r="L25" i="11"/>
  <c r="K25" i="11" s="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O31" i="11" l="1"/>
  <c r="N30" i="11"/>
  <c r="N26" i="11"/>
  <c r="O27" i="11"/>
  <c r="R31" i="11"/>
  <c r="I32" i="11"/>
  <c r="J32" i="11" s="1"/>
  <c r="O24" i="11"/>
  <c r="S17" i="10"/>
  <c r="O17" i="10"/>
  <c r="I28" i="11"/>
  <c r="J28" i="11" s="1"/>
  <c r="P4" i="10"/>
  <c r="Q15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C16" i="10"/>
  <c r="N27" i="11"/>
  <c r="R30" i="11"/>
  <c r="O26" i="11"/>
  <c r="P26" i="11" s="1"/>
  <c r="O25" i="11"/>
  <c r="K30" i="11"/>
  <c r="N25" i="11"/>
  <c r="N31" i="11"/>
  <c r="P31" i="11" s="1"/>
  <c r="Q13" i="10" l="1"/>
  <c r="Q14" i="10"/>
  <c r="P30" i="11"/>
  <c r="Q11" i="10"/>
  <c r="Q12" i="10"/>
  <c r="Q9" i="10"/>
  <c r="Q10" i="10"/>
  <c r="P27" i="1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TOB" type="1" refreshedVersion="8" deleted="1" saveData="1">
    <dbPr connection="" command=""/>
  </connection>
</connections>
</file>

<file path=xl/sharedStrings.xml><?xml version="1.0" encoding="utf-8"?>
<sst xmlns="http://schemas.openxmlformats.org/spreadsheetml/2006/main" count="4191" uniqueCount="814">
  <si>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</si>
  <si>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</si>
  <si>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</si>
  <si>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</si>
  <si>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</si>
  <si>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</si>
  <si>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</si>
  <si>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</si>
  <si>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CO BY THRD PRTY</t>
  </si>
  <si>
    <t>AMOUNT PAID</t>
  </si>
  <si>
    <t>UNDER OVER BUDGET</t>
  </si>
  <si>
    <t>CONTRACT DAYS</t>
  </si>
  <si>
    <t>CHARGED DAYS</t>
  </si>
  <si>
    <t>DAYS ADDED</t>
  </si>
  <si>
    <t>THIRD PARTY DAYS ADDED</t>
  </si>
  <si>
    <t>CONTRACT AWARD AMOUNT</t>
  </si>
  <si>
    <t>Y</t>
  </si>
  <si>
    <t>AUSTIN</t>
  </si>
  <si>
    <t>N</t>
  </si>
  <si>
    <t>BEAUMONT</t>
  </si>
  <si>
    <t>VA</t>
  </si>
  <si>
    <t>YOAKUM</t>
  </si>
  <si>
    <t>CR</t>
  </si>
  <si>
    <t>ABILENE</t>
  </si>
  <si>
    <t>US 83</t>
  </si>
  <si>
    <t>DALLAS</t>
  </si>
  <si>
    <t>CORPUS CHRISTI</t>
  </si>
  <si>
    <t>TYLER</t>
  </si>
  <si>
    <t>PARIS</t>
  </si>
  <si>
    <t>PHARR</t>
  </si>
  <si>
    <t>CS</t>
  </si>
  <si>
    <t>HOUSTON</t>
  </si>
  <si>
    <t>HARRIS</t>
  </si>
  <si>
    <t>SAN ANTONIO</t>
  </si>
  <si>
    <t>BEXAR</t>
  </si>
  <si>
    <t>LUFKIN</t>
  </si>
  <si>
    <t>HIDALGO</t>
  </si>
  <si>
    <t>MONTH</t>
  </si>
  <si>
    <t>IH 30</t>
  </si>
  <si>
    <t>TRAVIS</t>
  </si>
  <si>
    <t>IH 35</t>
  </si>
  <si>
    <t>ODESSA</t>
  </si>
  <si>
    <t>MMM_YY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</si>
  <si>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</si>
  <si>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</si>
  <si>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</si>
  <si>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</si>
  <si>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</si>
  <si>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</si>
  <si>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</si>
  <si>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</si>
  <si>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</si>
  <si>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</si>
  <si>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</si>
  <si>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</si>
  <si>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</si>
  <si>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</si>
  <si>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</si>
  <si>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</si>
  <si>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</si>
  <si>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</si>
  <si>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</si>
  <si>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</si>
  <si>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</si>
  <si>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</si>
  <si>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</si>
  <si>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</si>
  <si>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</si>
  <si>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</si>
  <si>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ATLANTA</t>
  </si>
  <si>
    <t>QUARTER FINALED</t>
  </si>
  <si>
    <t>COUNTIFS(FINL,"&gt;="&amp;B4-DAY(B4)+1,FINL,"&lt;="&amp;EOMONTH(B4,0))</t>
  </si>
  <si>
    <t>YTD</t>
  </si>
  <si>
    <t>SMITH</t>
  </si>
  <si>
    <t>CONSULTANT DESIGN</t>
  </si>
  <si>
    <t>A + B PROJECT</t>
  </si>
  <si>
    <t>CEI PROJECT</t>
  </si>
  <si>
    <t>SAN ANGELO</t>
  </si>
  <si>
    <t>LAMAR</t>
  </si>
  <si>
    <t>SH 6</t>
  </si>
  <si>
    <t>WOOD</t>
  </si>
  <si>
    <t>QUARTER</t>
  </si>
  <si>
    <t>PROJECT SIZE</t>
  </si>
  <si>
    <t>SMALL</t>
  </si>
  <si>
    <t>MEDIUM</t>
  </si>
  <si>
    <t>SEPTEMBER</t>
  </si>
  <si>
    <t>ORANGE</t>
  </si>
  <si>
    <t>FY_CMPL</t>
  </si>
  <si>
    <t>AMARILLO</t>
  </si>
  <si>
    <t>WILLIAMSON</t>
  </si>
  <si>
    <t>IH 10</t>
  </si>
  <si>
    <t>LARGE</t>
  </si>
  <si>
    <t>KARNES</t>
  </si>
  <si>
    <t>US 90</t>
  </si>
  <si>
    <t>SH 36</t>
  </si>
  <si>
    <t>BRAZORIA</t>
  </si>
  <si>
    <t>MATAGORDA</t>
  </si>
  <si>
    <t>HAYS</t>
  </si>
  <si>
    <t>LUBBOCK</t>
  </si>
  <si>
    <t>FAYETTE</t>
  </si>
  <si>
    <t>US 385</t>
  </si>
  <si>
    <t>HARDIN</t>
  </si>
  <si>
    <t>US 82</t>
  </si>
  <si>
    <t>US 181</t>
  </si>
  <si>
    <t>BRYAN</t>
  </si>
  <si>
    <t>BRAZOS</t>
  </si>
  <si>
    <t>POLK</t>
  </si>
  <si>
    <t>IH 45</t>
  </si>
  <si>
    <t>LAREDO</t>
  </si>
  <si>
    <t>WICHITA FALLS</t>
  </si>
  <si>
    <t>CHILDRESS</t>
  </si>
  <si>
    <t>US 287</t>
  </si>
  <si>
    <t>SL 8</t>
  </si>
  <si>
    <t>GILLESPIE</t>
  </si>
  <si>
    <t>LLANO</t>
  </si>
  <si>
    <t>TOM GREEN</t>
  </si>
  <si>
    <t>HALE</t>
  </si>
  <si>
    <t>IH 27</t>
  </si>
  <si>
    <t>WALLER</t>
  </si>
  <si>
    <t>ARCHER</t>
  </si>
  <si>
    <t>US 290</t>
  </si>
  <si>
    <t>ANGELINA</t>
  </si>
  <si>
    <t>SAN PATRICIO</t>
  </si>
  <si>
    <t>CASS</t>
  </si>
  <si>
    <t>WICHITA</t>
  </si>
  <si>
    <t>HOPKINS</t>
  </si>
  <si>
    <t>VAL VERDE</t>
  </si>
  <si>
    <t>DONLEY</t>
  </si>
  <si>
    <t>RED RIVER</t>
  </si>
  <si>
    <t>ANDREWS</t>
  </si>
  <si>
    <t>JACKSON</t>
  </si>
  <si>
    <t>WEBB</t>
  </si>
  <si>
    <t>KENDALL</t>
  </si>
  <si>
    <t>KAUFMAN</t>
  </si>
  <si>
    <t>0354-06-031</t>
  </si>
  <si>
    <t>SH 115</t>
  </si>
  <si>
    <t>RM 1376</t>
  </si>
  <si>
    <t>SH 19</t>
  </si>
  <si>
    <t>TITUS</t>
  </si>
  <si>
    <t>0911-00-108</t>
  </si>
  <si>
    <t>SEP-22</t>
  </si>
  <si>
    <t>FY23</t>
  </si>
  <si>
    <t>1408-01-027</t>
  </si>
  <si>
    <t>FM 1276</t>
  </si>
  <si>
    <t>0009-09-103</t>
  </si>
  <si>
    <t>0009-09-106</t>
  </si>
  <si>
    <t>0108-09-050</t>
  </si>
  <si>
    <t>0187-04-032</t>
  </si>
  <si>
    <t>0605-01-060</t>
  </si>
  <si>
    <t>FM 457</t>
  </si>
  <si>
    <t>0703-01-067</t>
  </si>
  <si>
    <t>FM 92</t>
  </si>
  <si>
    <t>0089-12-004</t>
  </si>
  <si>
    <t>SL 522</t>
  </si>
  <si>
    <t>0907-00-193</t>
  </si>
  <si>
    <t>0049-12-115</t>
  </si>
  <si>
    <t>0317-01-037</t>
  </si>
  <si>
    <t>FISHER</t>
  </si>
  <si>
    <t>FM 57</t>
  </si>
  <si>
    <t>0610-03-096</t>
  </si>
  <si>
    <t>1418-01-012</t>
  </si>
  <si>
    <t>FM 1489</t>
  </si>
  <si>
    <t>0355-01-050</t>
  </si>
  <si>
    <t>LIPSCOMB</t>
  </si>
  <si>
    <t>SH 15</t>
  </si>
  <si>
    <t>0101-04-113</t>
  </si>
  <si>
    <t>0912-72-536</t>
  </si>
  <si>
    <t>0229-03-037</t>
  </si>
  <si>
    <t>CRANE</t>
  </si>
  <si>
    <t>0901-29-094</t>
  </si>
  <si>
    <t>0255-09-094</t>
  </si>
  <si>
    <t>UP 281</t>
  </si>
  <si>
    <t>1122-01-029</t>
  </si>
  <si>
    <t>FM 791</t>
  </si>
  <si>
    <t>1422-01-009</t>
  </si>
  <si>
    <t>FM 1354</t>
  </si>
  <si>
    <t>0067-06-060</t>
  </si>
  <si>
    <t>0039-02-072</t>
  </si>
  <si>
    <t>0113-07-074</t>
  </si>
  <si>
    <t>0914-25-008</t>
  </si>
  <si>
    <t>0046-01-064</t>
  </si>
  <si>
    <t>0830-03-013</t>
  </si>
  <si>
    <t>EDWARDS</t>
  </si>
  <si>
    <t>RM 335</t>
  </si>
  <si>
    <t>0915-00-182</t>
  </si>
  <si>
    <t>0042-06-074</t>
  </si>
  <si>
    <t>0970-01-018</t>
  </si>
  <si>
    <t>BRISCOE</t>
  </si>
  <si>
    <t>FM 378</t>
  </si>
  <si>
    <t>0918-00-353</t>
  </si>
  <si>
    <t>0025-02-217</t>
  </si>
  <si>
    <t>2820-01-012</t>
  </si>
  <si>
    <t>FM 2762</t>
  </si>
  <si>
    <t>0173-05-041</t>
  </si>
  <si>
    <t>SH 34</t>
  </si>
  <si>
    <t>0915-00-230</t>
  </si>
  <si>
    <t>0514-04-014</t>
  </si>
  <si>
    <t>FM 1177</t>
  </si>
  <si>
    <t>0919-00-081</t>
  </si>
  <si>
    <t>0500-03-606</t>
  </si>
  <si>
    <t>0022-07-031</t>
  </si>
  <si>
    <t>0922-00-073</t>
  </si>
  <si>
    <t>3256-04-076</t>
  </si>
  <si>
    <t>0901-28-094</t>
  </si>
  <si>
    <t>0920-30-077</t>
  </si>
  <si>
    <t>2523-02-069</t>
  </si>
  <si>
    <t>FM 2004</t>
  </si>
  <si>
    <t>0067-04-056</t>
  </si>
  <si>
    <t>0915-00-201</t>
  </si>
  <si>
    <t>0910-35-036</t>
  </si>
  <si>
    <t>0927-01-033</t>
  </si>
  <si>
    <t>FM 344</t>
  </si>
  <si>
    <t>0440-06-017</t>
  </si>
  <si>
    <t>SH 130</t>
  </si>
  <si>
    <t>0065-14-026</t>
  </si>
  <si>
    <t>BU 96-F</t>
  </si>
  <si>
    <t>0912-72-371</t>
  </si>
  <si>
    <t>2230-01-013</t>
  </si>
  <si>
    <t>FM 1560</t>
  </si>
  <si>
    <t>0156-05-061</t>
  </si>
  <si>
    <t>0681-01-023</t>
  </si>
  <si>
    <t>FM 171</t>
  </si>
  <si>
    <t>0015-09-203</t>
  </si>
  <si>
    <t>1899-01-018</t>
  </si>
  <si>
    <t>1903-01-012</t>
  </si>
  <si>
    <t>FM 2093</t>
  </si>
  <si>
    <t>1068-04-119</t>
  </si>
  <si>
    <t>0913-17-039</t>
  </si>
  <si>
    <t>0941-02-019</t>
  </si>
  <si>
    <t>FM 952</t>
  </si>
  <si>
    <t>0543-02-076</t>
  </si>
  <si>
    <t>FORT BEND</t>
  </si>
  <si>
    <t>FM 359</t>
  </si>
  <si>
    <t xml:space="preserve">OCTOBER  </t>
  </si>
  <si>
    <t>OCT-22</t>
  </si>
  <si>
    <t>0026-01-027</t>
  </si>
  <si>
    <t>GONZALES</t>
  </si>
  <si>
    <t>0088-04-070</t>
  </si>
  <si>
    <t>VICTORIA</t>
  </si>
  <si>
    <t>US 59</t>
  </si>
  <si>
    <t>0062-05-062</t>
  </si>
  <si>
    <t>MARION</t>
  </si>
  <si>
    <t>0668-02-022</t>
  </si>
  <si>
    <t>HOWARD</t>
  </si>
  <si>
    <t>FM 700</t>
  </si>
  <si>
    <t>2100-01-054</t>
  </si>
  <si>
    <t>RM 2222</t>
  </si>
  <si>
    <t>0858-03-019</t>
  </si>
  <si>
    <t>BURLESON</t>
  </si>
  <si>
    <t>FM 908</t>
  </si>
  <si>
    <t>0045-19-053</t>
  </si>
  <si>
    <t>GRAYSON</t>
  </si>
  <si>
    <t>0013-02-023</t>
  </si>
  <si>
    <t>MONTAGUE</t>
  </si>
  <si>
    <t>US 81</t>
  </si>
  <si>
    <t>0905-00-104</t>
  </si>
  <si>
    <t>2190-01-007</t>
  </si>
  <si>
    <t>BASTROP</t>
  </si>
  <si>
    <t>FM 2336</t>
  </si>
  <si>
    <t>0430-01-057</t>
  </si>
  <si>
    <t>SH 352</t>
  </si>
  <si>
    <t>0017-08-114</t>
  </si>
  <si>
    <t>LA SALLE</t>
  </si>
  <si>
    <t>0138-11-032</t>
  </si>
  <si>
    <t>FM 248</t>
  </si>
  <si>
    <t>0222-01-058</t>
  </si>
  <si>
    <t>SH 49</t>
  </si>
  <si>
    <t>3138-01-029</t>
  </si>
  <si>
    <t>FM 2347</t>
  </si>
  <si>
    <t>0027-06-046</t>
  </si>
  <si>
    <t>US 90A</t>
  </si>
  <si>
    <t>0905-00-103</t>
  </si>
  <si>
    <t>WACO</t>
  </si>
  <si>
    <t>0231-03-152</t>
  </si>
  <si>
    <t>BELL</t>
  </si>
  <si>
    <t>IH 14</t>
  </si>
  <si>
    <t>1835-02-059</t>
  </si>
  <si>
    <t>FM 1741</t>
  </si>
  <si>
    <t>0168-09-165</t>
  </si>
  <si>
    <t>RANDALL</t>
  </si>
  <si>
    <t>0068-11-008</t>
  </si>
  <si>
    <t>MARTIN</t>
  </si>
  <si>
    <t>FM 2212</t>
  </si>
  <si>
    <t>1440-01-020</t>
  </si>
  <si>
    <t>FM 957</t>
  </si>
  <si>
    <t>0053-15-024</t>
  </si>
  <si>
    <t>NOLAN</t>
  </si>
  <si>
    <t>FM 608</t>
  </si>
  <si>
    <t>0041-05-053</t>
  </si>
  <si>
    <t>POTTER</t>
  </si>
  <si>
    <t>US 87</t>
  </si>
  <si>
    <t>0914-00-446</t>
  </si>
  <si>
    <t>1149-01-030</t>
  </si>
  <si>
    <t>FM 812</t>
  </si>
  <si>
    <t>0027-13-240</t>
  </si>
  <si>
    <t>IH 69</t>
  </si>
  <si>
    <t>0271-09-023</t>
  </si>
  <si>
    <t>0523-02-049</t>
  </si>
  <si>
    <t>FM 362</t>
  </si>
  <si>
    <t>0266-08-013</t>
  </si>
  <si>
    <t>COLORADO</t>
  </si>
  <si>
    <t>BS 71-F</t>
  </si>
  <si>
    <t>0168-08-073</t>
  </si>
  <si>
    <t>US 60</t>
  </si>
  <si>
    <t>0573-01-039</t>
  </si>
  <si>
    <t>SH 304</t>
  </si>
  <si>
    <t>0196-03-277</t>
  </si>
  <si>
    <t>IH 35E</t>
  </si>
  <si>
    <t>0196-06-033</t>
  </si>
  <si>
    <t>SL 354</t>
  </si>
  <si>
    <t>0197-05-060</t>
  </si>
  <si>
    <t>US 175</t>
  </si>
  <si>
    <t>EL PASO</t>
  </si>
  <si>
    <t>0374-07-028</t>
  </si>
  <si>
    <t>HUDSPETH</t>
  </si>
  <si>
    <t>US 62</t>
  </si>
  <si>
    <t>0675-07-096</t>
  </si>
  <si>
    <t>WALKER</t>
  </si>
  <si>
    <t>0912-72-336</t>
  </si>
  <si>
    <t>0249-03-054</t>
  </si>
  <si>
    <t>US 281</t>
  </si>
  <si>
    <t>0908-00-109</t>
  </si>
  <si>
    <t>TAYLOR</t>
  </si>
  <si>
    <t>0015-08-141</t>
  </si>
  <si>
    <t>BROWNWOOD</t>
  </si>
  <si>
    <t>0127-01-037</t>
  </si>
  <si>
    <t>EASTLAND</t>
  </si>
  <si>
    <t>US 183</t>
  </si>
  <si>
    <t>0912-00-621</t>
  </si>
  <si>
    <t>0072-07-070</t>
  </si>
  <si>
    <t>0167-01-117</t>
  </si>
  <si>
    <t>US 54</t>
  </si>
  <si>
    <t>0081-10-048</t>
  </si>
  <si>
    <t>US 377</t>
  </si>
  <si>
    <t>2270-01-023</t>
  </si>
  <si>
    <t>FM 3438</t>
  </si>
  <si>
    <t>0098-02-028</t>
  </si>
  <si>
    <t>FOARD</t>
  </si>
  <si>
    <t>0508-01-357</t>
  </si>
  <si>
    <t>0368-03-037</t>
  </si>
  <si>
    <t>JEFFERSON</t>
  </si>
  <si>
    <t>SH 124</t>
  </si>
  <si>
    <t>0028-01-099</t>
  </si>
  <si>
    <t>UA 90</t>
  </si>
  <si>
    <t>0336-07-071</t>
  </si>
  <si>
    <t>SAN AUGUSTINE</t>
  </si>
  <si>
    <t>SH 103</t>
  </si>
  <si>
    <t>0694-01-031</t>
  </si>
  <si>
    <t>SABINE</t>
  </si>
  <si>
    <t>FM 83</t>
  </si>
  <si>
    <t>0003-06-096</t>
  </si>
  <si>
    <t>REEVES</t>
  </si>
  <si>
    <t>IH 20</t>
  </si>
  <si>
    <t>0916-29-015</t>
  </si>
  <si>
    <t>LIVE OAK</t>
  </si>
  <si>
    <t>1685-01-110</t>
  </si>
  <si>
    <t>FM 1960</t>
  </si>
  <si>
    <t>0086-16-016</t>
  </si>
  <si>
    <t>SL 20</t>
  </si>
  <si>
    <t>0182-02-046</t>
  </si>
  <si>
    <t>COMANCHE</t>
  </si>
  <si>
    <t>FORT WORTH</t>
  </si>
  <si>
    <t>1603-03-041</t>
  </si>
  <si>
    <t>TARRANT</t>
  </si>
  <si>
    <t>FM 1709</t>
  </si>
  <si>
    <t>0188-01-039</t>
  </si>
  <si>
    <t>0367-06-063</t>
  </si>
  <si>
    <t>GALVESTON</t>
  </si>
  <si>
    <t>SH 87</t>
  </si>
  <si>
    <t>NOV-22</t>
  </si>
  <si>
    <t>DEC-22</t>
  </si>
  <si>
    <t>JAN-23</t>
  </si>
  <si>
    <t>FEB-23</t>
  </si>
  <si>
    <t>APR-23</t>
  </si>
  <si>
    <t>MAR-23</t>
  </si>
  <si>
    <t>MAY-23</t>
  </si>
  <si>
    <t>JUN-23</t>
  </si>
  <si>
    <t>JUL-23</t>
  </si>
  <si>
    <t>AUG-23</t>
  </si>
  <si>
    <t>0920-00-134</t>
  </si>
  <si>
    <t xml:space="preserve">NOVEMBER </t>
  </si>
  <si>
    <t>0906-00-203</t>
  </si>
  <si>
    <t>ECTOR</t>
  </si>
  <si>
    <t>0906-00-242</t>
  </si>
  <si>
    <t>2451-03-017</t>
  </si>
  <si>
    <t>RM 652</t>
  </si>
  <si>
    <t>0258-06-040</t>
  </si>
  <si>
    <t>BOSQUE</t>
  </si>
  <si>
    <t>0158-02-092</t>
  </si>
  <si>
    <t>US 67</t>
  </si>
  <si>
    <t>0918-47-279</t>
  </si>
  <si>
    <t>1890-01-046</t>
  </si>
  <si>
    <t>FM 1976</t>
  </si>
  <si>
    <t>1498-01-008</t>
  </si>
  <si>
    <t>FM 1579</t>
  </si>
  <si>
    <t>0364-01-157</t>
  </si>
  <si>
    <t>SH 121</t>
  </si>
  <si>
    <t>0039-04-129</t>
  </si>
  <si>
    <t>BU 83-S</t>
  </si>
  <si>
    <t>0091-06-060</t>
  </si>
  <si>
    <t>SH 289</t>
  </si>
  <si>
    <t>0905-00-109</t>
  </si>
  <si>
    <t>1801-02-017</t>
  </si>
  <si>
    <t>CAMERON</t>
  </si>
  <si>
    <t>FM 1847</t>
  </si>
  <si>
    <t>0398-04-077</t>
  </si>
  <si>
    <t>SH 317</t>
  </si>
  <si>
    <t>0049-09-088</t>
  </si>
  <si>
    <t>BS 6-R</t>
  </si>
  <si>
    <t>0809-03-040</t>
  </si>
  <si>
    <t>US 96</t>
  </si>
  <si>
    <t>3136-01-191</t>
  </si>
  <si>
    <t>SL 1</t>
  </si>
  <si>
    <t>0115-04-056</t>
  </si>
  <si>
    <t>FM 20</t>
  </si>
  <si>
    <t>0231-01-057</t>
  </si>
  <si>
    <t>LAMPASAS</t>
  </si>
  <si>
    <t>US 190</t>
  </si>
  <si>
    <t>0089-03-091</t>
  </si>
  <si>
    <t>0027-06-051</t>
  </si>
  <si>
    <t>0339-03-039</t>
  </si>
  <si>
    <t>SH 105</t>
  </si>
  <si>
    <t>0920-00-135</t>
  </si>
  <si>
    <t>3050-02-025</t>
  </si>
  <si>
    <t>MONTGOMERY</t>
  </si>
  <si>
    <t>FM 2978</t>
  </si>
  <si>
    <t>3158-01-032</t>
  </si>
  <si>
    <t>FM 3083</t>
  </si>
  <si>
    <t>0007-03-094</t>
  </si>
  <si>
    <t>2266-02-086</t>
  </si>
  <si>
    <t>SH 360</t>
  </si>
  <si>
    <t>0905-21-004</t>
  </si>
  <si>
    <t>CROSBY</t>
  </si>
  <si>
    <t>2224-01-120</t>
  </si>
  <si>
    <t>SL 338</t>
  </si>
  <si>
    <t>0043-07-119</t>
  </si>
  <si>
    <t>WILBARGER</t>
  </si>
  <si>
    <t>0918-00-326</t>
  </si>
  <si>
    <t>0914-00-400</t>
  </si>
  <si>
    <t>0127-02-148</t>
  </si>
  <si>
    <t>0196-03-268</t>
  </si>
  <si>
    <t>0581-01-159</t>
  </si>
  <si>
    <t>SL 12</t>
  </si>
  <si>
    <t>0264-01-045</t>
  </si>
  <si>
    <t>SH 70</t>
  </si>
  <si>
    <t>0920-02-091</t>
  </si>
  <si>
    <t>LIBERTY</t>
  </si>
  <si>
    <t>0912-72-595</t>
  </si>
  <si>
    <t>0191-01-063</t>
  </si>
  <si>
    <t>US 69</t>
  </si>
  <si>
    <t>0697-02-039</t>
  </si>
  <si>
    <t>HENDERSON</t>
  </si>
  <si>
    <t>SH 334</t>
  </si>
  <si>
    <t>0910-36-129</t>
  </si>
  <si>
    <t>CHEROKEE</t>
  </si>
  <si>
    <t>0050-03-107</t>
  </si>
  <si>
    <t>GRIMES</t>
  </si>
  <si>
    <t>0326-05-003</t>
  </si>
  <si>
    <t>NUECES</t>
  </si>
  <si>
    <t>BS 286A</t>
  </si>
  <si>
    <t>3158-01-031</t>
  </si>
  <si>
    <t>0114-01-063</t>
  </si>
  <si>
    <t>0026-02-035</t>
  </si>
  <si>
    <t xml:space="preserve">DECEMBER </t>
  </si>
  <si>
    <t>2371-01-012</t>
  </si>
  <si>
    <t>WARD</t>
  </si>
  <si>
    <t>PR 41</t>
  </si>
  <si>
    <t>0142-15-026</t>
  </si>
  <si>
    <t>1585-01-025</t>
  </si>
  <si>
    <t>FM 1746</t>
  </si>
  <si>
    <t>0191-03-081</t>
  </si>
  <si>
    <t>FM 2493</t>
  </si>
  <si>
    <t>0914-33-067</t>
  </si>
  <si>
    <t>0111-03-031</t>
  </si>
  <si>
    <t>FM 521</t>
  </si>
  <si>
    <t>0313-07-020</t>
  </si>
  <si>
    <t>PARKER</t>
  </si>
  <si>
    <t>FM 51</t>
  </si>
  <si>
    <t>0158-02-084</t>
  </si>
  <si>
    <t>0389-12-092</t>
  </si>
  <si>
    <t>SH 146</t>
  </si>
  <si>
    <t>0911-28-051</t>
  </si>
  <si>
    <t>0269-04-039</t>
  </si>
  <si>
    <t>LAVACA</t>
  </si>
  <si>
    <t>UA 77</t>
  </si>
  <si>
    <t>2103-01-039</t>
  </si>
  <si>
    <t>RM 2243</t>
  </si>
  <si>
    <t>0211-02-028</t>
  </si>
  <si>
    <t>LEE</t>
  </si>
  <si>
    <t>US 77</t>
  </si>
  <si>
    <t>1378-01-047</t>
  </si>
  <si>
    <t>RM 1431</t>
  </si>
  <si>
    <t>0042-12-082</t>
  </si>
  <si>
    <t>0098-11-005</t>
  </si>
  <si>
    <t>HARDEMAN</t>
  </si>
  <si>
    <t>PR 62</t>
  </si>
  <si>
    <t>1040-02-022</t>
  </si>
  <si>
    <t>HALL</t>
  </si>
  <si>
    <t>FM 1041</t>
  </si>
  <si>
    <t>0912-72-348</t>
  </si>
  <si>
    <t>0440-06-018</t>
  </si>
  <si>
    <t>0506-01-105</t>
  </si>
  <si>
    <t>FM 60</t>
  </si>
  <si>
    <t>0073-07-001</t>
  </si>
  <si>
    <t>IH 37</t>
  </si>
  <si>
    <t>0912-56-056</t>
  </si>
  <si>
    <t>1407-01-025</t>
  </si>
  <si>
    <t>NACOGDOCHES</t>
  </si>
  <si>
    <t>FM 1275</t>
  </si>
  <si>
    <t>0220-04-035</t>
  </si>
  <si>
    <t>0023-05-086</t>
  </si>
  <si>
    <t>UVALDE</t>
  </si>
  <si>
    <t>0100-02-068</t>
  </si>
  <si>
    <t>0068-08-067</t>
  </si>
  <si>
    <t>2032-03-013</t>
  </si>
  <si>
    <t>JONES</t>
  </si>
  <si>
    <t>FM 600</t>
  </si>
  <si>
    <t>0919-03-060</t>
  </si>
  <si>
    <t>HARRISON</t>
  </si>
  <si>
    <t>0919-22-034</t>
  </si>
  <si>
    <t>0188-09-042</t>
  </si>
  <si>
    <t>FM 723</t>
  </si>
  <si>
    <t>0838-03-024</t>
  </si>
  <si>
    <t>FM 361</t>
  </si>
  <si>
    <t>0024-07-063</t>
  </si>
  <si>
    <t>0015-13-378</t>
  </si>
  <si>
    <t>0882-02-059</t>
  </si>
  <si>
    <t>FM 1006</t>
  </si>
  <si>
    <t>2845-01-022</t>
  </si>
  <si>
    <t>COLLIN</t>
  </si>
  <si>
    <t>FM 455</t>
  </si>
  <si>
    <t>3236-02-012</t>
  </si>
  <si>
    <t>FM 3133</t>
  </si>
  <si>
    <t>0543-02-065</t>
  </si>
  <si>
    <t>0063-06-099</t>
  </si>
  <si>
    <t>SHELBY</t>
  </si>
  <si>
    <t>0901-29-096</t>
  </si>
  <si>
    <t>0420-02-047</t>
  </si>
  <si>
    <t>SH 172</t>
  </si>
  <si>
    <t>0334-03-021</t>
  </si>
  <si>
    <t>FM 696</t>
  </si>
  <si>
    <t>1202-01-020</t>
  </si>
  <si>
    <t>FM 972</t>
  </si>
  <si>
    <t>0047-04-036</t>
  </si>
  <si>
    <t>SH 5</t>
  </si>
  <si>
    <t>2352-02-023</t>
  </si>
  <si>
    <t>DENTON</t>
  </si>
  <si>
    <t>FM 2449</t>
  </si>
  <si>
    <t>0902-00-204</t>
  </si>
  <si>
    <t>1685-05-115</t>
  </si>
  <si>
    <t>0134-01-025</t>
  </si>
  <si>
    <t>YOUNG</t>
  </si>
  <si>
    <t>SH 251</t>
  </si>
  <si>
    <t>0151-06-149</t>
  </si>
  <si>
    <t>0920-38-253</t>
  </si>
  <si>
    <t>PW</t>
  </si>
  <si>
    <t>1096-01-065</t>
  </si>
  <si>
    <t>FM 770</t>
  </si>
  <si>
    <t>0322-01-051</t>
  </si>
  <si>
    <t>SH 95</t>
  </si>
  <si>
    <t>3278-01-003</t>
  </si>
  <si>
    <t>BLANCO</t>
  </si>
  <si>
    <t>RM 473</t>
  </si>
  <si>
    <t>0275-01-180</t>
  </si>
  <si>
    <t>IH 40</t>
  </si>
  <si>
    <t>2374-04-049</t>
  </si>
  <si>
    <t>2326-01-029</t>
  </si>
  <si>
    <t>FM 2529</t>
  </si>
  <si>
    <t>0079-05-061</t>
  </si>
  <si>
    <t>ERATH</t>
  </si>
  <si>
    <t>1605-02-023</t>
  </si>
  <si>
    <t>FM 1886</t>
  </si>
  <si>
    <t>0915-00-199</t>
  </si>
  <si>
    <t>0060-02-034</t>
  </si>
  <si>
    <t>BOWIE</t>
  </si>
  <si>
    <t>SH 8</t>
  </si>
  <si>
    <t>0530-01-007</t>
  </si>
  <si>
    <t>PR 1A</t>
  </si>
  <si>
    <t>0914-00-401</t>
  </si>
  <si>
    <t>0065-14-028</t>
  </si>
  <si>
    <t>1744-02-013</t>
  </si>
  <si>
    <t>FM 1862</t>
  </si>
  <si>
    <t>0072-06-074</t>
  </si>
  <si>
    <t>2494-01-015</t>
  </si>
  <si>
    <t>RM 2381</t>
  </si>
  <si>
    <t>0919-00-091</t>
  </si>
  <si>
    <t>Various</t>
  </si>
  <si>
    <t>0204-02-033</t>
  </si>
  <si>
    <t>US 79</t>
  </si>
  <si>
    <t>1495-01-009</t>
  </si>
  <si>
    <t>HUNT</t>
  </si>
  <si>
    <t>FM 1566</t>
  </si>
  <si>
    <t>0013-13-005</t>
  </si>
  <si>
    <t>SH 101</t>
  </si>
  <si>
    <t>0974-02-017</t>
  </si>
  <si>
    <t>CALLAHAN</t>
  </si>
  <si>
    <t>FM 604</t>
  </si>
  <si>
    <t>1526-01-019</t>
  </si>
  <si>
    <t>SCURRY</t>
  </si>
  <si>
    <t>FM 1606</t>
  </si>
  <si>
    <t>0002-07-054</t>
  </si>
  <si>
    <t>0016-05-119</t>
  </si>
  <si>
    <t>COMAL</t>
  </si>
  <si>
    <t>0511-02-026</t>
  </si>
  <si>
    <t>RM 32</t>
  </si>
  <si>
    <t>0915-14-046</t>
  </si>
  <si>
    <t>WILSON</t>
  </si>
  <si>
    <t>0915-14-047</t>
  </si>
  <si>
    <t>0389-13-061</t>
  </si>
  <si>
    <t>0905-00-102</t>
  </si>
  <si>
    <t>0911-00-076</t>
  </si>
  <si>
    <t>0484-01-025</t>
  </si>
  <si>
    <t>FM 707</t>
  </si>
  <si>
    <t>0902-38-120</t>
  </si>
  <si>
    <t>1804-01-078</t>
  </si>
  <si>
    <t>SS 115</t>
  </si>
  <si>
    <t>DEWITT</t>
  </si>
  <si>
    <t>3370-01-008</t>
  </si>
  <si>
    <t>FM 3389</t>
  </si>
  <si>
    <t xml:space="preserve">JANUARY  </t>
  </si>
  <si>
    <t>0463-06-028</t>
  </si>
  <si>
    <t>WINKLER</t>
  </si>
  <si>
    <t>SH 302</t>
  </si>
  <si>
    <t>0906-00-230</t>
  </si>
  <si>
    <t>0663-02-010</t>
  </si>
  <si>
    <t>0053-01-130</t>
  </si>
  <si>
    <t>US 84</t>
  </si>
  <si>
    <t>0176-02-127</t>
  </si>
  <si>
    <t>0907-13-012</t>
  </si>
  <si>
    <t>RUNNELS</t>
  </si>
  <si>
    <t>0708-01-032</t>
  </si>
  <si>
    <t>FM 101</t>
  </si>
  <si>
    <t>0224-03-060</t>
  </si>
  <si>
    <t>0902-20-110</t>
  </si>
  <si>
    <t>WISE</t>
  </si>
  <si>
    <t>0911-04-087</t>
  </si>
  <si>
    <t>3417-02-024</t>
  </si>
  <si>
    <t>FM 734</t>
  </si>
  <si>
    <t>3516-01-019</t>
  </si>
  <si>
    <t>FM 3325</t>
  </si>
  <si>
    <t>0052-01-044</t>
  </si>
  <si>
    <t>PARMER</t>
  </si>
  <si>
    <t>US 70</t>
  </si>
  <si>
    <t>0905-00-118</t>
  </si>
  <si>
    <t>0480-08-027</t>
  </si>
  <si>
    <t>SAN SABA</t>
  </si>
  <si>
    <t>FM 45</t>
  </si>
  <si>
    <t>0043-02-077</t>
  </si>
  <si>
    <t>0011-01-038</t>
  </si>
  <si>
    <t>SH 351</t>
  </si>
  <si>
    <t>1198-01-022</t>
  </si>
  <si>
    <t>BURNET</t>
  </si>
  <si>
    <t>RM 963</t>
  </si>
  <si>
    <t>0091-06-059</t>
  </si>
  <si>
    <t>0912-00-580</t>
  </si>
  <si>
    <t>0379-02-032</t>
  </si>
  <si>
    <t>SH 136</t>
  </si>
  <si>
    <t>0043-09-144</t>
  </si>
  <si>
    <t>IH 44</t>
  </si>
  <si>
    <t>0265-10-032</t>
  </si>
  <si>
    <t>SL 150</t>
  </si>
  <si>
    <t>1539-02-034</t>
  </si>
  <si>
    <t>FM 1626</t>
  </si>
  <si>
    <t>0173-04-060</t>
  </si>
  <si>
    <t>0697-03-029</t>
  </si>
  <si>
    <t>FM 429</t>
  </si>
  <si>
    <t>0014-03-101</t>
  </si>
  <si>
    <t>JOHNSON</t>
  </si>
  <si>
    <t>IH 35W</t>
  </si>
  <si>
    <t>0003-06-097</t>
  </si>
  <si>
    <t>0698-03-099</t>
  </si>
  <si>
    <t>FM 88</t>
  </si>
  <si>
    <t>0914-33-078</t>
  </si>
  <si>
    <t>0296-01-038</t>
  </si>
  <si>
    <t>US 180</t>
  </si>
  <si>
    <t>0915-11-032</t>
  </si>
  <si>
    <t>0191-02-068</t>
  </si>
  <si>
    <t>0198-07-014</t>
  </si>
  <si>
    <t>SH 204</t>
  </si>
  <si>
    <t>0221-03-070</t>
  </si>
  <si>
    <t>US 271</t>
  </si>
  <si>
    <t>0904-00-197</t>
  </si>
  <si>
    <t>0110-02-027</t>
  </si>
  <si>
    <t>SH 75</t>
  </si>
  <si>
    <t>1685-05-108</t>
  </si>
  <si>
    <t>1375-01-011</t>
  </si>
  <si>
    <t>CALDWELL</t>
  </si>
  <si>
    <t>FM 1322</t>
  </si>
  <si>
    <t>0064-04-043</t>
  </si>
  <si>
    <t>SH 21</t>
  </si>
  <si>
    <t>0096-09-080</t>
  </si>
  <si>
    <t>US 80</t>
  </si>
  <si>
    <t>0907-00-170</t>
  </si>
  <si>
    <t>0432-01-065</t>
  </si>
  <si>
    <t>CALHOUN</t>
  </si>
  <si>
    <t>SH 185</t>
  </si>
  <si>
    <t>0720-03-134</t>
  </si>
  <si>
    <t>SH 249</t>
  </si>
  <si>
    <t>0039-17-198</t>
  </si>
  <si>
    <t>IH 2</t>
  </si>
  <si>
    <t>3534-01-012</t>
  </si>
  <si>
    <t>SH 201</t>
  </si>
  <si>
    <t>0222-01-056</t>
  </si>
  <si>
    <t>0911-00-117</t>
  </si>
  <si>
    <t>0910-00-120</t>
  </si>
  <si>
    <t>0904-00-195</t>
  </si>
  <si>
    <t>0730-01-011</t>
  </si>
  <si>
    <t>FM 195</t>
  </si>
  <si>
    <t>1048-03-011</t>
  </si>
  <si>
    <t>ELLIS</t>
  </si>
  <si>
    <t>FM 780</t>
  </si>
  <si>
    <t>2552-03-058</t>
  </si>
  <si>
    <t>SL 375</t>
  </si>
  <si>
    <t>0495-03-065</t>
  </si>
  <si>
    <t>VAN ZANDT</t>
  </si>
  <si>
    <t>0231-03-147</t>
  </si>
  <si>
    <t>0915-00-232</t>
  </si>
  <si>
    <t>0915-12-625</t>
  </si>
  <si>
    <t>0156-04-125</t>
  </si>
  <si>
    <t>0346-02-016</t>
  </si>
  <si>
    <t>SH 111</t>
  </si>
  <si>
    <t>0007-06-084</t>
  </si>
  <si>
    <t>0257-06-027</t>
  </si>
  <si>
    <t>0919-13-018</t>
  </si>
  <si>
    <t>PANOLA</t>
  </si>
  <si>
    <t xml:space="preserve">FEBRUARY </t>
  </si>
  <si>
    <t>0906-00-218</t>
  </si>
  <si>
    <t>1870-01-035</t>
  </si>
  <si>
    <t>FM 2020</t>
  </si>
  <si>
    <t>0065-02-056</t>
  </si>
  <si>
    <t>JASPER</t>
  </si>
  <si>
    <t>0499-02-031</t>
  </si>
  <si>
    <t>NEWTON</t>
  </si>
  <si>
    <t>SH 12</t>
  </si>
  <si>
    <t>0432-01-064</t>
  </si>
  <si>
    <t>0025-06-056</t>
  </si>
  <si>
    <t>0287-03-032</t>
  </si>
  <si>
    <t>SH 80</t>
  </si>
  <si>
    <t>0070-02-091</t>
  </si>
  <si>
    <t>0907-00-198</t>
  </si>
  <si>
    <t>0951-01-075</t>
  </si>
  <si>
    <t>0374-04-035</t>
  </si>
  <si>
    <t>0179-02-087</t>
  </si>
  <si>
    <t>SH 35</t>
  </si>
  <si>
    <t>0914-33-064</t>
  </si>
  <si>
    <t>0307-01-149</t>
  </si>
  <si>
    <t>1464-01-018</t>
  </si>
  <si>
    <t>CHAMBERS</t>
  </si>
  <si>
    <t>FM 1663</t>
  </si>
  <si>
    <t>0598-02-118</t>
  </si>
  <si>
    <t>SH 288</t>
  </si>
  <si>
    <t>0914-00-452</t>
  </si>
  <si>
    <t>0173-01-050</t>
  </si>
  <si>
    <t>0134-06-052</t>
  </si>
  <si>
    <t>FM 1810</t>
  </si>
  <si>
    <t>0142-09-044</t>
  </si>
  <si>
    <t>0053-07-040</t>
  </si>
  <si>
    <t>0090-09-006</t>
  </si>
  <si>
    <t>OLDHAM</t>
  </si>
  <si>
    <t>BI 40--</t>
  </si>
  <si>
    <t>0259-02-051</t>
  </si>
  <si>
    <t>SOMERVELL</t>
  </si>
  <si>
    <t>0005-04-076</t>
  </si>
  <si>
    <t>1188-02-089</t>
  </si>
  <si>
    <t>MIDLAND</t>
  </si>
  <si>
    <t>SL 250</t>
  </si>
  <si>
    <t>0025-02-160</t>
  </si>
  <si>
    <t>0446-01-048</t>
  </si>
  <si>
    <t>0265-04-069</t>
  </si>
  <si>
    <t>0915-00-229</t>
  </si>
  <si>
    <t>0259-01-036</t>
  </si>
  <si>
    <t>0110-05-132</t>
  </si>
  <si>
    <t>0976-03-112</t>
  </si>
  <si>
    <t>FM 518</t>
  </si>
  <si>
    <t>0392-02-097</t>
  </si>
  <si>
    <t>UPSHUR</t>
  </si>
  <si>
    <t>US 259</t>
  </si>
  <si>
    <t>0919-03-063</t>
  </si>
  <si>
    <t>2121-06-054</t>
  </si>
  <si>
    <t>0179-03-034</t>
  </si>
  <si>
    <t>1837-01-013</t>
  </si>
  <si>
    <t>FM 1954</t>
  </si>
  <si>
    <t>1201-01-014</t>
  </si>
  <si>
    <t>FM 970</t>
  </si>
  <si>
    <t>0918-47-148</t>
  </si>
  <si>
    <t>0902-38-129</t>
  </si>
  <si>
    <t>2635-01-038</t>
  </si>
  <si>
    <t>SL 335</t>
  </si>
  <si>
    <t>0016-03-103</t>
  </si>
  <si>
    <t>0675-07-101</t>
  </si>
  <si>
    <t>0911-28-049</t>
  </si>
  <si>
    <t>0017-04-043</t>
  </si>
  <si>
    <t>ATASCOSA</t>
  </si>
  <si>
    <t>0915-15-097</t>
  </si>
  <si>
    <t>KERR</t>
  </si>
  <si>
    <t>0275-01-215</t>
  </si>
  <si>
    <t>1872-02-019</t>
  </si>
  <si>
    <t>FM 846</t>
  </si>
  <si>
    <t>0508-04-162</t>
  </si>
  <si>
    <t>SH 73</t>
  </si>
  <si>
    <t>0177-02-095</t>
  </si>
  <si>
    <t>SAN JACINTO</t>
  </si>
  <si>
    <t>0013-06-047</t>
  </si>
  <si>
    <t>0005-03-079</t>
  </si>
  <si>
    <t>BI 20-E</t>
  </si>
  <si>
    <t>0521-05-118</t>
  </si>
  <si>
    <t>IH 410</t>
  </si>
  <si>
    <t>0043-05-110</t>
  </si>
  <si>
    <t>0916-26-022</t>
  </si>
  <si>
    <t>GOLIAD</t>
  </si>
  <si>
    <t>0050-08-087</t>
  </si>
  <si>
    <t>UNDER OVER SCHEDULE</t>
  </si>
  <si>
    <t>Required Reporting per Texas Transportation Code §201.812 –</t>
  </si>
  <si>
    <t>Highway Construction Projects Completed September 1, 2022–February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</si>
</sst>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7" formatCode="&quot;$&quot;#,##0.000_);[Red]\(&quot;$&quot;#,##0.000\)"/>
    <numFmt numFmtId="168" formatCode="0_);[Red]\(0\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6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14" fillId="6" borderId="5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/>
    </xf>
    <xf numFmtId="8" fontId="3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0" fontId="0" fillId="0" borderId="0" xfId="0" applyBorder="1"/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0" fillId="0" borderId="0" xfId="0" applyFont="1"/>
    <xf numFmtId="1" fontId="26" fillId="0" borderId="11" xfId="0" applyNumberFormat="1" applyFont="1" applyBorder="1" applyAlignment="1">
      <alignment horizontal="center" vertical="center"/>
    </xf>
    <xf numFmtId="3" fontId="26" fillId="0" borderId="11" xfId="0" applyNumberFormat="1" applyFont="1" applyBorder="1"/>
    <xf numFmtId="10" fontId="26" fillId="0" borderId="11" xfId="1" applyNumberFormat="1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right" vertical="center"/>
    </xf>
    <xf numFmtId="167" fontId="26" fillId="0" borderId="11" xfId="0" applyNumberFormat="1" applyFont="1" applyBorder="1"/>
    <xf numFmtId="10" fontId="26" fillId="0" borderId="11" xfId="1" applyNumberFormat="1" applyFont="1" applyBorder="1"/>
    <xf numFmtId="6" fontId="26" fillId="0" borderId="11" xfId="0" applyNumberFormat="1" applyFont="1" applyBorder="1"/>
    <xf numFmtId="8" fontId="26" fillId="0" borderId="11" xfId="0" applyNumberFormat="1" applyFont="1" applyBorder="1"/>
    <xf numFmtId="0" fontId="0" fillId="0" borderId="11" xfId="0" applyBorder="1"/>
    <xf numFmtId="167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6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6" fillId="0" borderId="11" xfId="0" applyNumberFormat="1" applyFont="1" applyFill="1" applyBorder="1"/>
    <xf numFmtId="10" fontId="26" fillId="0" borderId="11" xfId="1" applyNumberFormat="1" applyFont="1" applyFill="1" applyBorder="1" applyAlignment="1">
      <alignment horizontal="center" vertical="center"/>
    </xf>
    <xf numFmtId="3" fontId="26" fillId="34" borderId="11" xfId="0" applyNumberFormat="1" applyFont="1" applyFill="1" applyBorder="1"/>
    <xf numFmtId="10" fontId="26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6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11" xfId="0" quotePrefix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10" fontId="31" fillId="0" borderId="0" xfId="0" applyNumberFormat="1" applyFont="1"/>
    <xf numFmtId="0" fontId="33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3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8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0" fillId="0" borderId="14" xfId="0" applyNumberFormat="1" applyBorder="1"/>
    <xf numFmtId="0" fontId="31" fillId="0" borderId="0" xfId="0" applyNumberFormat="1" applyFont="1"/>
    <xf numFmtId="0" fontId="32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5" fillId="0" borderId="0" xfId="0" applyNumberFormat="1" applyFont="1" applyAlignment="1">
      <alignment horizontal="center"/>
    </xf>
    <xf numFmtId="0" fontId="35" fillId="0" borderId="0" xfId="0" applyFont="1"/>
    <xf numFmtId="0" fontId="34" fillId="0" borderId="0" xfId="0" applyNumberFormat="1" applyFont="1" applyAlignment="1">
      <alignment horizontal="left"/>
    </xf>
    <xf numFmtId="0" fontId="34" fillId="0" borderId="0" xfId="0" applyFont="1"/>
    <xf numFmtId="164" fontId="36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top" wrapText="1"/>
    </xf>
    <xf numFmtId="168" fontId="37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7824">
    <cellStyle name="20% - Accent1 10" xfId="2" xr:uid="{00000000-0005-0000-0000-000000000000}"/>
    <cellStyle name="20% - Accent1 11" xfId="3" xr:uid="{00000000-0005-0000-0000-000001000000}"/>
    <cellStyle name="20% - Accent1 12" xfId="4" xr:uid="{00000000-0005-0000-0000-000002000000}"/>
    <cellStyle name="20% - Accent1 2" xfId="5" xr:uid="{00000000-0005-0000-0000-000003000000}"/>
    <cellStyle name="20% - Accent1 2 2" xfId="6" xr:uid="{00000000-0005-0000-0000-000004000000}"/>
    <cellStyle name="20% - Accent1 2 2 2" xfId="7" xr:uid="{00000000-0005-0000-0000-000005000000}"/>
    <cellStyle name="20% - Accent1 2 2 2 2" xfId="8" xr:uid="{00000000-0005-0000-0000-000006000000}"/>
    <cellStyle name="20% - Accent1 2 2 3" xfId="9" xr:uid="{00000000-0005-0000-0000-000007000000}"/>
    <cellStyle name="20% - Accent1 2 3" xfId="10" xr:uid="{00000000-0005-0000-0000-000008000000}"/>
    <cellStyle name="20% - Accent1 2 3 2" xfId="11" xr:uid="{00000000-0005-0000-0000-000009000000}"/>
    <cellStyle name="20% - Accent1 2 3 2 2" xfId="12" xr:uid="{00000000-0005-0000-0000-00000A000000}"/>
    <cellStyle name="20% - Accent1 2 3 3" xfId="13" xr:uid="{00000000-0005-0000-0000-00000B000000}"/>
    <cellStyle name="20% - Accent1 2 4" xfId="14" xr:uid="{00000000-0005-0000-0000-00000C000000}"/>
    <cellStyle name="20% - Accent1 2 4 2" xfId="15" xr:uid="{00000000-0005-0000-0000-00000D000000}"/>
    <cellStyle name="20% - Accent1 2 5" xfId="16" xr:uid="{00000000-0005-0000-0000-00000E000000}"/>
    <cellStyle name="20% - Accent1 2 5 2" xfId="17" xr:uid="{00000000-0005-0000-0000-00000F000000}"/>
    <cellStyle name="20% - Accent1 2 6" xfId="18" xr:uid="{00000000-0005-0000-0000-000010000000}"/>
    <cellStyle name="20% - Accent1 3" xfId="19" xr:uid="{00000000-0005-0000-0000-000011000000}"/>
    <cellStyle name="20% - Accent1 3 2" xfId="20" xr:uid="{00000000-0005-0000-0000-000012000000}"/>
    <cellStyle name="20% - Accent1 3 2 2" xfId="21" xr:uid="{00000000-0005-0000-0000-000013000000}"/>
    <cellStyle name="20% - Accent1 3 3" xfId="22" xr:uid="{00000000-0005-0000-0000-000014000000}"/>
    <cellStyle name="20% - Accent1 4" xfId="23" xr:uid="{00000000-0005-0000-0000-000015000000}"/>
    <cellStyle name="20% - Accent1 4 2" xfId="24" xr:uid="{00000000-0005-0000-0000-000016000000}"/>
    <cellStyle name="20% - Accent1 4 2 2" xfId="25" xr:uid="{00000000-0005-0000-0000-000017000000}"/>
    <cellStyle name="20% - Accent1 4 3" xfId="26" xr:uid="{00000000-0005-0000-0000-000018000000}"/>
    <cellStyle name="20% - Accent1 5" xfId="27" xr:uid="{00000000-0005-0000-0000-000019000000}"/>
    <cellStyle name="20% - Accent1 5 2" xfId="28" xr:uid="{00000000-0005-0000-0000-00001A000000}"/>
    <cellStyle name="20% - Accent1 6" xfId="29" xr:uid="{00000000-0005-0000-0000-00001B000000}"/>
    <cellStyle name="20% - Accent1 6 2" xfId="30" xr:uid="{00000000-0005-0000-0000-00001C000000}"/>
    <cellStyle name="20% - Accent1 7" xfId="31" xr:uid="{00000000-0005-0000-0000-00001D000000}"/>
    <cellStyle name="20% - Accent1 7 2" xfId="32" xr:uid="{00000000-0005-0000-0000-00001E000000}"/>
    <cellStyle name="20% - Accent1 8" xfId="33" xr:uid="{00000000-0005-0000-0000-00001F000000}"/>
    <cellStyle name="20% - Accent1 8 2" xfId="34" xr:uid="{00000000-0005-0000-0000-000020000000}"/>
    <cellStyle name="20% - Accent1 9" xfId="35" xr:uid="{00000000-0005-0000-0000-000021000000}"/>
    <cellStyle name="20% - Accent2 10" xfId="36" xr:uid="{00000000-0005-0000-0000-000022000000}"/>
    <cellStyle name="20% - Accent2 11" xfId="37" xr:uid="{00000000-0005-0000-0000-000023000000}"/>
    <cellStyle name="20% - Accent2 12" xfId="38" xr:uid="{00000000-0005-0000-0000-000024000000}"/>
    <cellStyle name="20% - Accent2 2" xfId="39" xr:uid="{00000000-0005-0000-0000-000025000000}"/>
    <cellStyle name="20% - Accent2 2 2" xfId="40" xr:uid="{00000000-0005-0000-0000-000026000000}"/>
    <cellStyle name="20% - Accent2 2 2 2" xfId="41" xr:uid="{00000000-0005-0000-0000-000027000000}"/>
    <cellStyle name="20% - Accent2 2 2 2 2" xfId="42" xr:uid="{00000000-0005-0000-0000-000028000000}"/>
    <cellStyle name="20% - Accent2 2 2 3" xfId="43" xr:uid="{00000000-0005-0000-0000-000029000000}"/>
    <cellStyle name="20% - Accent2 2 3" xfId="44" xr:uid="{00000000-0005-0000-0000-00002A000000}"/>
    <cellStyle name="20% - Accent2 2 3 2" xfId="45" xr:uid="{00000000-0005-0000-0000-00002B000000}"/>
    <cellStyle name="20% - Accent2 2 3 2 2" xfId="46" xr:uid="{00000000-0005-0000-0000-00002C000000}"/>
    <cellStyle name="20% - Accent2 2 3 3" xfId="47" xr:uid="{00000000-0005-0000-0000-00002D000000}"/>
    <cellStyle name="20% - Accent2 2 4" xfId="48" xr:uid="{00000000-0005-0000-0000-00002E000000}"/>
    <cellStyle name="20% - Accent2 2 4 2" xfId="49" xr:uid="{00000000-0005-0000-0000-00002F000000}"/>
    <cellStyle name="20% - Accent2 2 5" xfId="50" xr:uid="{00000000-0005-0000-0000-000030000000}"/>
    <cellStyle name="20% - Accent2 2 5 2" xfId="51" xr:uid="{00000000-0005-0000-0000-000031000000}"/>
    <cellStyle name="20% - Accent2 2 6" xfId="52" xr:uid="{00000000-0005-0000-0000-000032000000}"/>
    <cellStyle name="20% - Accent2 3" xfId="53" xr:uid="{00000000-0005-0000-0000-000033000000}"/>
    <cellStyle name="20% - Accent2 3 2" xfId="54" xr:uid="{00000000-0005-0000-0000-000034000000}"/>
    <cellStyle name="20% - Accent2 3 2 2" xfId="55" xr:uid="{00000000-0005-0000-0000-000035000000}"/>
    <cellStyle name="20% - Accent2 3 3" xfId="56" xr:uid="{00000000-0005-0000-0000-000036000000}"/>
    <cellStyle name="20% - Accent2 4" xfId="57" xr:uid="{00000000-0005-0000-0000-000037000000}"/>
    <cellStyle name="20% - Accent2 4 2" xfId="58" xr:uid="{00000000-0005-0000-0000-000038000000}"/>
    <cellStyle name="20% - Accent2 4 2 2" xfId="59" xr:uid="{00000000-0005-0000-0000-000039000000}"/>
    <cellStyle name="20% - Accent2 4 3" xfId="60" xr:uid="{00000000-0005-0000-0000-00003A000000}"/>
    <cellStyle name="20% - Accent2 5" xfId="61" xr:uid="{00000000-0005-0000-0000-00003B000000}"/>
    <cellStyle name="20% - Accent2 5 2" xfId="62" xr:uid="{00000000-0005-0000-0000-00003C000000}"/>
    <cellStyle name="20% - Accent2 6" xfId="63" xr:uid="{00000000-0005-0000-0000-00003D000000}"/>
    <cellStyle name="20% - Accent2 6 2" xfId="64" xr:uid="{00000000-0005-0000-0000-00003E000000}"/>
    <cellStyle name="20% - Accent2 7" xfId="65" xr:uid="{00000000-0005-0000-0000-00003F000000}"/>
    <cellStyle name="20% - Accent2 7 2" xfId="66" xr:uid="{00000000-0005-0000-0000-000040000000}"/>
    <cellStyle name="20% - Accent2 8" xfId="67" xr:uid="{00000000-0005-0000-0000-000041000000}"/>
    <cellStyle name="20% - Accent2 8 2" xfId="68" xr:uid="{00000000-0005-0000-0000-000042000000}"/>
    <cellStyle name="20% - Accent2 9" xfId="69" xr:uid="{00000000-0005-0000-0000-000043000000}"/>
    <cellStyle name="20% - Accent3 10" xfId="70" xr:uid="{00000000-0005-0000-0000-000044000000}"/>
    <cellStyle name="20% - Accent3 11" xfId="71" xr:uid="{00000000-0005-0000-0000-000045000000}"/>
    <cellStyle name="20% - Accent3 12" xfId="72" xr:uid="{00000000-0005-0000-0000-000046000000}"/>
    <cellStyle name="20% - Accent3 2" xfId="73" xr:uid="{00000000-0005-0000-0000-000047000000}"/>
    <cellStyle name="20% - Accent3 2 2" xfId="74" xr:uid="{00000000-0005-0000-0000-000048000000}"/>
    <cellStyle name="20% - Accent3 2 2 2" xfId="75" xr:uid="{00000000-0005-0000-0000-000049000000}"/>
    <cellStyle name="20% - Accent3 2 2 2 2" xfId="76" xr:uid="{00000000-0005-0000-0000-00004A000000}"/>
    <cellStyle name="20% - Accent3 2 2 3" xfId="77" xr:uid="{00000000-0005-0000-0000-00004B000000}"/>
    <cellStyle name="20% - Accent3 2 3" xfId="78" xr:uid="{00000000-0005-0000-0000-00004C000000}"/>
    <cellStyle name="20% - Accent3 2 3 2" xfId="79" xr:uid="{00000000-0005-0000-0000-00004D000000}"/>
    <cellStyle name="20% - Accent3 2 3 2 2" xfId="80" xr:uid="{00000000-0005-0000-0000-00004E000000}"/>
    <cellStyle name="20% - Accent3 2 3 3" xfId="81" xr:uid="{00000000-0005-0000-0000-00004F000000}"/>
    <cellStyle name="20% - Accent3 2 4" xfId="82" xr:uid="{00000000-0005-0000-0000-000050000000}"/>
    <cellStyle name="20% - Accent3 2 4 2" xfId="83" xr:uid="{00000000-0005-0000-0000-000051000000}"/>
    <cellStyle name="20% - Accent3 2 5" xfId="84" xr:uid="{00000000-0005-0000-0000-000052000000}"/>
    <cellStyle name="20% - Accent3 2 5 2" xfId="85" xr:uid="{00000000-0005-0000-0000-000053000000}"/>
    <cellStyle name="20% - Accent3 2 6" xfId="86" xr:uid="{00000000-0005-0000-0000-000054000000}"/>
    <cellStyle name="20% - Accent3 3" xfId="87" xr:uid="{00000000-0005-0000-0000-000055000000}"/>
    <cellStyle name="20% - Accent3 3 2" xfId="88" xr:uid="{00000000-0005-0000-0000-000056000000}"/>
    <cellStyle name="20% - Accent3 3 2 2" xfId="89" xr:uid="{00000000-0005-0000-0000-000057000000}"/>
    <cellStyle name="20% - Accent3 3 3" xfId="90" xr:uid="{00000000-0005-0000-0000-000058000000}"/>
    <cellStyle name="20% - Accent3 4" xfId="91" xr:uid="{00000000-0005-0000-0000-000059000000}"/>
    <cellStyle name="20% - Accent3 4 2" xfId="92" xr:uid="{00000000-0005-0000-0000-00005A000000}"/>
    <cellStyle name="20% - Accent3 4 2 2" xfId="93" xr:uid="{00000000-0005-0000-0000-00005B000000}"/>
    <cellStyle name="20% - Accent3 4 3" xfId="94" xr:uid="{00000000-0005-0000-0000-00005C000000}"/>
    <cellStyle name="20% - Accent3 5" xfId="95" xr:uid="{00000000-0005-0000-0000-00005D000000}"/>
    <cellStyle name="20% - Accent3 5 2" xfId="96" xr:uid="{00000000-0005-0000-0000-00005E000000}"/>
    <cellStyle name="20% - Accent3 6" xfId="97" xr:uid="{00000000-0005-0000-0000-00005F000000}"/>
    <cellStyle name="20% - Accent3 6 2" xfId="98" xr:uid="{00000000-0005-0000-0000-000060000000}"/>
    <cellStyle name="20% - Accent3 7" xfId="99" xr:uid="{00000000-0005-0000-0000-000061000000}"/>
    <cellStyle name="20% - Accent3 7 2" xfId="100" xr:uid="{00000000-0005-0000-0000-000062000000}"/>
    <cellStyle name="20% - Accent3 8" xfId="101" xr:uid="{00000000-0005-0000-0000-000063000000}"/>
    <cellStyle name="20% - Accent3 8 2" xfId="102" xr:uid="{00000000-0005-0000-0000-000064000000}"/>
    <cellStyle name="20% - Accent3 9" xfId="103" xr:uid="{00000000-0005-0000-0000-000065000000}"/>
    <cellStyle name="20% - Accent4 10" xfId="104" xr:uid="{00000000-0005-0000-0000-000066000000}"/>
    <cellStyle name="20% - Accent4 11" xfId="105" xr:uid="{00000000-0005-0000-0000-000067000000}"/>
    <cellStyle name="20% - Accent4 12" xfId="106" xr:uid="{00000000-0005-0000-0000-000068000000}"/>
    <cellStyle name="20% - Accent4 2" xfId="107" xr:uid="{00000000-0005-0000-0000-000069000000}"/>
    <cellStyle name="20% - Accent4 2 2" xfId="108" xr:uid="{00000000-0005-0000-0000-00006A000000}"/>
    <cellStyle name="20% - Accent4 2 2 2" xfId="109" xr:uid="{00000000-0005-0000-0000-00006B000000}"/>
    <cellStyle name="20% - Accent4 2 2 2 2" xfId="110" xr:uid="{00000000-0005-0000-0000-00006C000000}"/>
    <cellStyle name="20% - Accent4 2 2 3" xfId="111" xr:uid="{00000000-0005-0000-0000-00006D000000}"/>
    <cellStyle name="20% - Accent4 2 3" xfId="112" xr:uid="{00000000-0005-0000-0000-00006E000000}"/>
    <cellStyle name="20% - Accent4 2 3 2" xfId="113" xr:uid="{00000000-0005-0000-0000-00006F000000}"/>
    <cellStyle name="20% - Accent4 2 3 2 2" xfId="114" xr:uid="{00000000-0005-0000-0000-000070000000}"/>
    <cellStyle name="20% - Accent4 2 3 3" xfId="115" xr:uid="{00000000-0005-0000-0000-000071000000}"/>
    <cellStyle name="20% - Accent4 2 4" xfId="116" xr:uid="{00000000-0005-0000-0000-000072000000}"/>
    <cellStyle name="20% - Accent4 2 4 2" xfId="117" xr:uid="{00000000-0005-0000-0000-000073000000}"/>
    <cellStyle name="20% - Accent4 2 5" xfId="118" xr:uid="{00000000-0005-0000-0000-000074000000}"/>
    <cellStyle name="20% - Accent4 2 5 2" xfId="119" xr:uid="{00000000-0005-0000-0000-000075000000}"/>
    <cellStyle name="20% - Accent4 2 6" xfId="120" xr:uid="{00000000-0005-0000-0000-000076000000}"/>
    <cellStyle name="20% - Accent4 3" xfId="121" xr:uid="{00000000-0005-0000-0000-000077000000}"/>
    <cellStyle name="20% - Accent4 3 2" xfId="122" xr:uid="{00000000-0005-0000-0000-000078000000}"/>
    <cellStyle name="20% - Accent4 3 2 2" xfId="123" xr:uid="{00000000-0005-0000-0000-000079000000}"/>
    <cellStyle name="20% - Accent4 3 3" xfId="124" xr:uid="{00000000-0005-0000-0000-00007A000000}"/>
    <cellStyle name="20% - Accent4 4" xfId="125" xr:uid="{00000000-0005-0000-0000-00007B000000}"/>
    <cellStyle name="20% - Accent4 4 2" xfId="126" xr:uid="{00000000-0005-0000-0000-00007C000000}"/>
    <cellStyle name="20% - Accent4 4 2 2" xfId="127" xr:uid="{00000000-0005-0000-0000-00007D000000}"/>
    <cellStyle name="20% - Accent4 4 3" xfId="128" xr:uid="{00000000-0005-0000-0000-00007E000000}"/>
    <cellStyle name="20% - Accent4 5" xfId="129" xr:uid="{00000000-0005-0000-0000-00007F000000}"/>
    <cellStyle name="20% - Accent4 5 2" xfId="130" xr:uid="{00000000-0005-0000-0000-000080000000}"/>
    <cellStyle name="20% - Accent4 6" xfId="131" xr:uid="{00000000-0005-0000-0000-000081000000}"/>
    <cellStyle name="20% - Accent4 6 2" xfId="132" xr:uid="{00000000-0005-0000-0000-000082000000}"/>
    <cellStyle name="20% - Accent4 7" xfId="133" xr:uid="{00000000-0005-0000-0000-000083000000}"/>
    <cellStyle name="20% - Accent4 7 2" xfId="134" xr:uid="{00000000-0005-0000-0000-000084000000}"/>
    <cellStyle name="20% - Accent4 8" xfId="135" xr:uid="{00000000-0005-0000-0000-000085000000}"/>
    <cellStyle name="20% - Accent4 8 2" xfId="136" xr:uid="{00000000-0005-0000-0000-000086000000}"/>
    <cellStyle name="20% - Accent4 9" xfId="137" xr:uid="{00000000-0005-0000-0000-000087000000}"/>
    <cellStyle name="20% - Accent5 10" xfId="138" xr:uid="{00000000-0005-0000-0000-000088000000}"/>
    <cellStyle name="20% - Accent5 11" xfId="139" xr:uid="{00000000-0005-0000-0000-000089000000}"/>
    <cellStyle name="20% - Accent5 12" xfId="140" xr:uid="{00000000-0005-0000-0000-00008A000000}"/>
    <cellStyle name="20% - Accent5 2" xfId="141" xr:uid="{00000000-0005-0000-0000-00008B000000}"/>
    <cellStyle name="20% - Accent5 2 2" xfId="142" xr:uid="{00000000-0005-0000-0000-00008C000000}"/>
    <cellStyle name="20% - Accent5 2 2 2" xfId="143" xr:uid="{00000000-0005-0000-0000-00008D000000}"/>
    <cellStyle name="20% - Accent5 2 2 2 2" xfId="144" xr:uid="{00000000-0005-0000-0000-00008E000000}"/>
    <cellStyle name="20% - Accent5 2 2 3" xfId="145" xr:uid="{00000000-0005-0000-0000-00008F000000}"/>
    <cellStyle name="20% - Accent5 2 3" xfId="146" xr:uid="{00000000-0005-0000-0000-000090000000}"/>
    <cellStyle name="20% - Accent5 2 3 2" xfId="147" xr:uid="{00000000-0005-0000-0000-000091000000}"/>
    <cellStyle name="20% - Accent5 2 3 2 2" xfId="148" xr:uid="{00000000-0005-0000-0000-000092000000}"/>
    <cellStyle name="20% - Accent5 2 3 3" xfId="149" xr:uid="{00000000-0005-0000-0000-000093000000}"/>
    <cellStyle name="20% - Accent5 2 4" xfId="150" xr:uid="{00000000-0005-0000-0000-000094000000}"/>
    <cellStyle name="20% - Accent5 2 4 2" xfId="151" xr:uid="{00000000-0005-0000-0000-000095000000}"/>
    <cellStyle name="20% - Accent5 2 5" xfId="152" xr:uid="{00000000-0005-0000-0000-000096000000}"/>
    <cellStyle name="20% - Accent5 2 5 2" xfId="153" xr:uid="{00000000-0005-0000-0000-000097000000}"/>
    <cellStyle name="20% - Accent5 2 6" xfId="154" xr:uid="{00000000-0005-0000-0000-000098000000}"/>
    <cellStyle name="20% - Accent5 3" xfId="155" xr:uid="{00000000-0005-0000-0000-000099000000}"/>
    <cellStyle name="20% - Accent5 3 2" xfId="156" xr:uid="{00000000-0005-0000-0000-00009A000000}"/>
    <cellStyle name="20% - Accent5 3 2 2" xfId="157" xr:uid="{00000000-0005-0000-0000-00009B000000}"/>
    <cellStyle name="20% - Accent5 3 3" xfId="158" xr:uid="{00000000-0005-0000-0000-00009C000000}"/>
    <cellStyle name="20% - Accent5 4" xfId="159" xr:uid="{00000000-0005-0000-0000-00009D000000}"/>
    <cellStyle name="20% - Accent5 4 2" xfId="160" xr:uid="{00000000-0005-0000-0000-00009E000000}"/>
    <cellStyle name="20% - Accent5 4 2 2" xfId="161" xr:uid="{00000000-0005-0000-0000-00009F000000}"/>
    <cellStyle name="20% - Accent5 4 3" xfId="162" xr:uid="{00000000-0005-0000-0000-0000A0000000}"/>
    <cellStyle name="20% - Accent5 5" xfId="163" xr:uid="{00000000-0005-0000-0000-0000A1000000}"/>
    <cellStyle name="20% - Accent5 5 2" xfId="164" xr:uid="{00000000-0005-0000-0000-0000A2000000}"/>
    <cellStyle name="20% - Accent5 6" xfId="165" xr:uid="{00000000-0005-0000-0000-0000A3000000}"/>
    <cellStyle name="20% - Accent5 6 2" xfId="166" xr:uid="{00000000-0005-0000-0000-0000A4000000}"/>
    <cellStyle name="20% - Accent5 7" xfId="167" xr:uid="{00000000-0005-0000-0000-0000A5000000}"/>
    <cellStyle name="20% - Accent5 7 2" xfId="168" xr:uid="{00000000-0005-0000-0000-0000A6000000}"/>
    <cellStyle name="20% - Accent5 8" xfId="169" xr:uid="{00000000-0005-0000-0000-0000A7000000}"/>
    <cellStyle name="20% - Accent5 8 2" xfId="170" xr:uid="{00000000-0005-0000-0000-0000A8000000}"/>
    <cellStyle name="20% - Accent5 9" xfId="171" xr:uid="{00000000-0005-0000-0000-0000A9000000}"/>
    <cellStyle name="20% - Accent6 10" xfId="172" xr:uid="{00000000-0005-0000-0000-0000AA000000}"/>
    <cellStyle name="20% - Accent6 11" xfId="173" xr:uid="{00000000-0005-0000-0000-0000AB000000}"/>
    <cellStyle name="20% - Accent6 12" xfId="174" xr:uid="{00000000-0005-0000-0000-0000AC000000}"/>
    <cellStyle name="20% - Accent6 2" xfId="175" xr:uid="{00000000-0005-0000-0000-0000AD000000}"/>
    <cellStyle name="20% - Accent6 2 2" xfId="176" xr:uid="{00000000-0005-0000-0000-0000AE000000}"/>
    <cellStyle name="20% - Accent6 2 2 2" xfId="177" xr:uid="{00000000-0005-0000-0000-0000AF000000}"/>
    <cellStyle name="20% - Accent6 2 2 2 2" xfId="178" xr:uid="{00000000-0005-0000-0000-0000B0000000}"/>
    <cellStyle name="20% - Accent6 2 2 3" xfId="179" xr:uid="{00000000-0005-0000-0000-0000B1000000}"/>
    <cellStyle name="20% - Accent6 2 3" xfId="180" xr:uid="{00000000-0005-0000-0000-0000B2000000}"/>
    <cellStyle name="20% - Accent6 2 3 2" xfId="181" xr:uid="{00000000-0005-0000-0000-0000B3000000}"/>
    <cellStyle name="20% - Accent6 2 3 2 2" xfId="182" xr:uid="{00000000-0005-0000-0000-0000B4000000}"/>
    <cellStyle name="20% - Accent6 2 3 3" xfId="183" xr:uid="{00000000-0005-0000-0000-0000B5000000}"/>
    <cellStyle name="20% - Accent6 2 4" xfId="184" xr:uid="{00000000-0005-0000-0000-0000B6000000}"/>
    <cellStyle name="20% - Accent6 2 4 2" xfId="185" xr:uid="{00000000-0005-0000-0000-0000B7000000}"/>
    <cellStyle name="20% - Accent6 2 5" xfId="186" xr:uid="{00000000-0005-0000-0000-0000B8000000}"/>
    <cellStyle name="20% - Accent6 2 5 2" xfId="187" xr:uid="{00000000-0005-0000-0000-0000B9000000}"/>
    <cellStyle name="20% - Accent6 2 6" xfId="188" xr:uid="{00000000-0005-0000-0000-0000BA000000}"/>
    <cellStyle name="20% - Accent6 3" xfId="189" xr:uid="{00000000-0005-0000-0000-0000BB000000}"/>
    <cellStyle name="20% - Accent6 3 2" xfId="190" xr:uid="{00000000-0005-0000-0000-0000BC000000}"/>
    <cellStyle name="20% - Accent6 3 2 2" xfId="191" xr:uid="{00000000-0005-0000-0000-0000BD000000}"/>
    <cellStyle name="20% - Accent6 3 3" xfId="192" xr:uid="{00000000-0005-0000-0000-0000BE000000}"/>
    <cellStyle name="20% - Accent6 4" xfId="193" xr:uid="{00000000-0005-0000-0000-0000BF000000}"/>
    <cellStyle name="20% - Accent6 4 2" xfId="194" xr:uid="{00000000-0005-0000-0000-0000C0000000}"/>
    <cellStyle name="20% - Accent6 4 2 2" xfId="195" xr:uid="{00000000-0005-0000-0000-0000C1000000}"/>
    <cellStyle name="20% - Accent6 4 3" xfId="196" xr:uid="{00000000-0005-0000-0000-0000C2000000}"/>
    <cellStyle name="20% - Accent6 5" xfId="197" xr:uid="{00000000-0005-0000-0000-0000C3000000}"/>
    <cellStyle name="20% - Accent6 5 2" xfId="198" xr:uid="{00000000-0005-0000-0000-0000C4000000}"/>
    <cellStyle name="20% - Accent6 6" xfId="199" xr:uid="{00000000-0005-0000-0000-0000C5000000}"/>
    <cellStyle name="20% - Accent6 6 2" xfId="200" xr:uid="{00000000-0005-0000-0000-0000C6000000}"/>
    <cellStyle name="20% - Accent6 7" xfId="201" xr:uid="{00000000-0005-0000-0000-0000C7000000}"/>
    <cellStyle name="20% - Accent6 7 2" xfId="202" xr:uid="{00000000-0005-0000-0000-0000C8000000}"/>
    <cellStyle name="20% - Accent6 8" xfId="203" xr:uid="{00000000-0005-0000-0000-0000C9000000}"/>
    <cellStyle name="20% - Accent6 8 2" xfId="204" xr:uid="{00000000-0005-0000-0000-0000CA000000}"/>
    <cellStyle name="20% - Accent6 9" xfId="205" xr:uid="{00000000-0005-0000-0000-0000CB000000}"/>
    <cellStyle name="40% - Accent1 10" xfId="206" xr:uid="{00000000-0005-0000-0000-0000CC000000}"/>
    <cellStyle name="40% - Accent1 11" xfId="207" xr:uid="{00000000-0005-0000-0000-0000CD000000}"/>
    <cellStyle name="40% - Accent1 12" xfId="208" xr:uid="{00000000-0005-0000-0000-0000CE000000}"/>
    <cellStyle name="40% - Accent1 2" xfId="209" xr:uid="{00000000-0005-0000-0000-0000CF000000}"/>
    <cellStyle name="40% - Accent1 2 2" xfId="210" xr:uid="{00000000-0005-0000-0000-0000D0000000}"/>
    <cellStyle name="40% - Accent1 2 2 2" xfId="211" xr:uid="{00000000-0005-0000-0000-0000D1000000}"/>
    <cellStyle name="40% - Accent1 2 2 2 2" xfId="212" xr:uid="{00000000-0005-0000-0000-0000D2000000}"/>
    <cellStyle name="40% - Accent1 2 2 3" xfId="213" xr:uid="{00000000-0005-0000-0000-0000D3000000}"/>
    <cellStyle name="40% - Accent1 2 3" xfId="214" xr:uid="{00000000-0005-0000-0000-0000D4000000}"/>
    <cellStyle name="40% - Accent1 2 3 2" xfId="215" xr:uid="{00000000-0005-0000-0000-0000D5000000}"/>
    <cellStyle name="40% - Accent1 2 3 2 2" xfId="216" xr:uid="{00000000-0005-0000-0000-0000D6000000}"/>
    <cellStyle name="40% - Accent1 2 3 3" xfId="217" xr:uid="{00000000-0005-0000-0000-0000D7000000}"/>
    <cellStyle name="40% - Accent1 2 4" xfId="218" xr:uid="{00000000-0005-0000-0000-0000D8000000}"/>
    <cellStyle name="40% - Accent1 2 4 2" xfId="219" xr:uid="{00000000-0005-0000-0000-0000D9000000}"/>
    <cellStyle name="40% - Accent1 2 5" xfId="220" xr:uid="{00000000-0005-0000-0000-0000DA000000}"/>
    <cellStyle name="40% - Accent1 2 5 2" xfId="221" xr:uid="{00000000-0005-0000-0000-0000DB000000}"/>
    <cellStyle name="40% - Accent1 2 6" xfId="222" xr:uid="{00000000-0005-0000-0000-0000DC000000}"/>
    <cellStyle name="40% - Accent1 3" xfId="223" xr:uid="{00000000-0005-0000-0000-0000DD000000}"/>
    <cellStyle name="40% - Accent1 3 2" xfId="224" xr:uid="{00000000-0005-0000-0000-0000DE000000}"/>
    <cellStyle name="40% - Accent1 3 2 2" xfId="225" xr:uid="{00000000-0005-0000-0000-0000DF000000}"/>
    <cellStyle name="40% - Accent1 3 3" xfId="226" xr:uid="{00000000-0005-0000-0000-0000E0000000}"/>
    <cellStyle name="40% - Accent1 4" xfId="227" xr:uid="{00000000-0005-0000-0000-0000E1000000}"/>
    <cellStyle name="40% - Accent1 4 2" xfId="228" xr:uid="{00000000-0005-0000-0000-0000E2000000}"/>
    <cellStyle name="40% - Accent1 4 2 2" xfId="229" xr:uid="{00000000-0005-0000-0000-0000E3000000}"/>
    <cellStyle name="40% - Accent1 4 3" xfId="230" xr:uid="{00000000-0005-0000-0000-0000E4000000}"/>
    <cellStyle name="40% - Accent1 5" xfId="231" xr:uid="{00000000-0005-0000-0000-0000E5000000}"/>
    <cellStyle name="40% - Accent1 5 2" xfId="232" xr:uid="{00000000-0005-0000-0000-0000E6000000}"/>
    <cellStyle name="40% - Accent1 6" xfId="233" xr:uid="{00000000-0005-0000-0000-0000E7000000}"/>
    <cellStyle name="40% - Accent1 6 2" xfId="234" xr:uid="{00000000-0005-0000-0000-0000E8000000}"/>
    <cellStyle name="40% - Accent1 7" xfId="235" xr:uid="{00000000-0005-0000-0000-0000E9000000}"/>
    <cellStyle name="40% - Accent1 7 2" xfId="236" xr:uid="{00000000-0005-0000-0000-0000EA000000}"/>
    <cellStyle name="40% - Accent1 8" xfId="237" xr:uid="{00000000-0005-0000-0000-0000EB000000}"/>
    <cellStyle name="40% - Accent1 8 2" xfId="238" xr:uid="{00000000-0005-0000-0000-0000EC000000}"/>
    <cellStyle name="40% - Accent1 9" xfId="239" xr:uid="{00000000-0005-0000-0000-0000ED000000}"/>
    <cellStyle name="40% - Accent2 10" xfId="240" xr:uid="{00000000-0005-0000-0000-0000EE000000}"/>
    <cellStyle name="40% - Accent2 11" xfId="241" xr:uid="{00000000-0005-0000-0000-0000EF000000}"/>
    <cellStyle name="40% - Accent2 12" xfId="242" xr:uid="{00000000-0005-0000-0000-0000F0000000}"/>
    <cellStyle name="40% - Accent2 2" xfId="243" xr:uid="{00000000-0005-0000-0000-0000F1000000}"/>
    <cellStyle name="40% - Accent2 2 2" xfId="244" xr:uid="{00000000-0005-0000-0000-0000F2000000}"/>
    <cellStyle name="40% - Accent2 2 2 2" xfId="245" xr:uid="{00000000-0005-0000-0000-0000F3000000}"/>
    <cellStyle name="40% - Accent2 2 2 2 2" xfId="246" xr:uid="{00000000-0005-0000-0000-0000F4000000}"/>
    <cellStyle name="40% - Accent2 2 2 3" xfId="247" xr:uid="{00000000-0005-0000-0000-0000F5000000}"/>
    <cellStyle name="40% - Accent2 2 3" xfId="248" xr:uid="{00000000-0005-0000-0000-0000F6000000}"/>
    <cellStyle name="40% - Accent2 2 3 2" xfId="249" xr:uid="{00000000-0005-0000-0000-0000F7000000}"/>
    <cellStyle name="40% - Accent2 2 3 2 2" xfId="250" xr:uid="{00000000-0005-0000-0000-0000F8000000}"/>
    <cellStyle name="40% - Accent2 2 3 3" xfId="251" xr:uid="{00000000-0005-0000-0000-0000F9000000}"/>
    <cellStyle name="40% - Accent2 2 4" xfId="252" xr:uid="{00000000-0005-0000-0000-0000FA000000}"/>
    <cellStyle name="40% - Accent2 2 4 2" xfId="253" xr:uid="{00000000-0005-0000-0000-0000FB000000}"/>
    <cellStyle name="40% - Accent2 2 5" xfId="254" xr:uid="{00000000-0005-0000-0000-0000FC000000}"/>
    <cellStyle name="40% - Accent2 2 5 2" xfId="255" xr:uid="{00000000-0005-0000-0000-0000FD000000}"/>
    <cellStyle name="40% - Accent2 2 6" xfId="256" xr:uid="{00000000-0005-0000-0000-0000FE000000}"/>
    <cellStyle name="40% - Accent2 3" xfId="257" xr:uid="{00000000-0005-0000-0000-0000FF000000}"/>
    <cellStyle name="40% - Accent2 3 2" xfId="258" xr:uid="{00000000-0005-0000-0000-000000010000}"/>
    <cellStyle name="40% - Accent2 3 2 2" xfId="259" xr:uid="{00000000-0005-0000-0000-000001010000}"/>
    <cellStyle name="40% - Accent2 3 3" xfId="260" xr:uid="{00000000-0005-0000-0000-000002010000}"/>
    <cellStyle name="40% - Accent2 4" xfId="261" xr:uid="{00000000-0005-0000-0000-000003010000}"/>
    <cellStyle name="40% - Accent2 4 2" xfId="262" xr:uid="{00000000-0005-0000-0000-000004010000}"/>
    <cellStyle name="40% - Accent2 4 2 2" xfId="263" xr:uid="{00000000-0005-0000-0000-000005010000}"/>
    <cellStyle name="40% - Accent2 4 3" xfId="264" xr:uid="{00000000-0005-0000-0000-000006010000}"/>
    <cellStyle name="40% - Accent2 5" xfId="265" xr:uid="{00000000-0005-0000-0000-000007010000}"/>
    <cellStyle name="40% - Accent2 5 2" xfId="266" xr:uid="{00000000-0005-0000-0000-000008010000}"/>
    <cellStyle name="40% - Accent2 6" xfId="267" xr:uid="{00000000-0005-0000-0000-000009010000}"/>
    <cellStyle name="40% - Accent2 6 2" xfId="268" xr:uid="{00000000-0005-0000-0000-00000A010000}"/>
    <cellStyle name="40% - Accent2 7" xfId="269" xr:uid="{00000000-0005-0000-0000-00000B010000}"/>
    <cellStyle name="40% - Accent2 7 2" xfId="270" xr:uid="{00000000-0005-0000-0000-00000C010000}"/>
    <cellStyle name="40% - Accent2 8" xfId="271" xr:uid="{00000000-0005-0000-0000-00000D010000}"/>
    <cellStyle name="40% - Accent2 8 2" xfId="272" xr:uid="{00000000-0005-0000-0000-00000E010000}"/>
    <cellStyle name="40% - Accent2 9" xfId="273" xr:uid="{00000000-0005-0000-0000-00000F010000}"/>
    <cellStyle name="40% - Accent3 10" xfId="274" xr:uid="{00000000-0005-0000-0000-000010010000}"/>
    <cellStyle name="40% - Accent3 11" xfId="275" xr:uid="{00000000-0005-0000-0000-000011010000}"/>
    <cellStyle name="40% - Accent3 12" xfId="276" xr:uid="{00000000-0005-0000-0000-000012010000}"/>
    <cellStyle name="40% - Accent3 2" xfId="277" xr:uid="{00000000-0005-0000-0000-000013010000}"/>
    <cellStyle name="40% - Accent3 2 2" xfId="278" xr:uid="{00000000-0005-0000-0000-000014010000}"/>
    <cellStyle name="40% - Accent3 2 2 2" xfId="279" xr:uid="{00000000-0005-0000-0000-000015010000}"/>
    <cellStyle name="40% - Accent3 2 2 2 2" xfId="280" xr:uid="{00000000-0005-0000-0000-000016010000}"/>
    <cellStyle name="40% - Accent3 2 2 3" xfId="281" xr:uid="{00000000-0005-0000-0000-000017010000}"/>
    <cellStyle name="40% - Accent3 2 3" xfId="282" xr:uid="{00000000-0005-0000-0000-000018010000}"/>
    <cellStyle name="40% - Accent3 2 3 2" xfId="283" xr:uid="{00000000-0005-0000-0000-000019010000}"/>
    <cellStyle name="40% - Accent3 2 3 2 2" xfId="284" xr:uid="{00000000-0005-0000-0000-00001A010000}"/>
    <cellStyle name="40% - Accent3 2 3 3" xfId="285" xr:uid="{00000000-0005-0000-0000-00001B010000}"/>
    <cellStyle name="40% - Accent3 2 4" xfId="286" xr:uid="{00000000-0005-0000-0000-00001C010000}"/>
    <cellStyle name="40% - Accent3 2 4 2" xfId="287" xr:uid="{00000000-0005-0000-0000-00001D010000}"/>
    <cellStyle name="40% - Accent3 2 5" xfId="288" xr:uid="{00000000-0005-0000-0000-00001E010000}"/>
    <cellStyle name="40% - Accent3 2 5 2" xfId="289" xr:uid="{00000000-0005-0000-0000-00001F010000}"/>
    <cellStyle name="40% - Accent3 2 6" xfId="290" xr:uid="{00000000-0005-0000-0000-000020010000}"/>
    <cellStyle name="40% - Accent3 3" xfId="291" xr:uid="{00000000-0005-0000-0000-000021010000}"/>
    <cellStyle name="40% - Accent3 3 2" xfId="292" xr:uid="{00000000-0005-0000-0000-000022010000}"/>
    <cellStyle name="40% - Accent3 3 2 2" xfId="293" xr:uid="{00000000-0005-0000-0000-000023010000}"/>
    <cellStyle name="40% - Accent3 3 3" xfId="294" xr:uid="{00000000-0005-0000-0000-000024010000}"/>
    <cellStyle name="40% - Accent3 4" xfId="295" xr:uid="{00000000-0005-0000-0000-000025010000}"/>
    <cellStyle name="40% - Accent3 4 2" xfId="296" xr:uid="{00000000-0005-0000-0000-000026010000}"/>
    <cellStyle name="40% - Accent3 4 2 2" xfId="297" xr:uid="{00000000-0005-0000-0000-000027010000}"/>
    <cellStyle name="40% - Accent3 4 3" xfId="298" xr:uid="{00000000-0005-0000-0000-000028010000}"/>
    <cellStyle name="40% - Accent3 5" xfId="299" xr:uid="{00000000-0005-0000-0000-000029010000}"/>
    <cellStyle name="40% - Accent3 5 2" xfId="300" xr:uid="{00000000-0005-0000-0000-00002A010000}"/>
    <cellStyle name="40% - Accent3 6" xfId="301" xr:uid="{00000000-0005-0000-0000-00002B010000}"/>
    <cellStyle name="40% - Accent3 6 2" xfId="302" xr:uid="{00000000-0005-0000-0000-00002C010000}"/>
    <cellStyle name="40% - Accent3 7" xfId="303" xr:uid="{00000000-0005-0000-0000-00002D010000}"/>
    <cellStyle name="40% - Accent3 7 2" xfId="304" xr:uid="{00000000-0005-0000-0000-00002E010000}"/>
    <cellStyle name="40% - Accent3 8" xfId="305" xr:uid="{00000000-0005-0000-0000-00002F010000}"/>
    <cellStyle name="40% - Accent3 8 2" xfId="306" xr:uid="{00000000-0005-0000-0000-000030010000}"/>
    <cellStyle name="40% - Accent3 9" xfId="307" xr:uid="{00000000-0005-0000-0000-000031010000}"/>
    <cellStyle name="40% - Accent4 10" xfId="308" xr:uid="{00000000-0005-0000-0000-000032010000}"/>
    <cellStyle name="40% - Accent4 11" xfId="309" xr:uid="{00000000-0005-0000-0000-000033010000}"/>
    <cellStyle name="40% - Accent4 12" xfId="310" xr:uid="{00000000-0005-0000-0000-000034010000}"/>
    <cellStyle name="40% - Accent4 2" xfId="311" xr:uid="{00000000-0005-0000-0000-000035010000}"/>
    <cellStyle name="40% - Accent4 2 2" xfId="312" xr:uid="{00000000-0005-0000-0000-000036010000}"/>
    <cellStyle name="40% - Accent4 2 2 2" xfId="313" xr:uid="{00000000-0005-0000-0000-000037010000}"/>
    <cellStyle name="40% - Accent4 2 2 2 2" xfId="314" xr:uid="{00000000-0005-0000-0000-000038010000}"/>
    <cellStyle name="40% - Accent4 2 2 3" xfId="315" xr:uid="{00000000-0005-0000-0000-000039010000}"/>
    <cellStyle name="40% - Accent4 2 3" xfId="316" xr:uid="{00000000-0005-0000-0000-00003A010000}"/>
    <cellStyle name="40% - Accent4 2 3 2" xfId="317" xr:uid="{00000000-0005-0000-0000-00003B010000}"/>
    <cellStyle name="40% - Accent4 2 3 2 2" xfId="318" xr:uid="{00000000-0005-0000-0000-00003C010000}"/>
    <cellStyle name="40% - Accent4 2 3 3" xfId="319" xr:uid="{00000000-0005-0000-0000-00003D010000}"/>
    <cellStyle name="40% - Accent4 2 4" xfId="320" xr:uid="{00000000-0005-0000-0000-00003E010000}"/>
    <cellStyle name="40% - Accent4 2 4 2" xfId="321" xr:uid="{00000000-0005-0000-0000-00003F010000}"/>
    <cellStyle name="40% - Accent4 2 5" xfId="322" xr:uid="{00000000-0005-0000-0000-000040010000}"/>
    <cellStyle name="40% - Accent4 2 5 2" xfId="323" xr:uid="{00000000-0005-0000-0000-000041010000}"/>
    <cellStyle name="40% - Accent4 2 6" xfId="324" xr:uid="{00000000-0005-0000-0000-000042010000}"/>
    <cellStyle name="40% - Accent4 3" xfId="325" xr:uid="{00000000-0005-0000-0000-000043010000}"/>
    <cellStyle name="40% - Accent4 3 2" xfId="326" xr:uid="{00000000-0005-0000-0000-000044010000}"/>
    <cellStyle name="40% - Accent4 3 2 2" xfId="327" xr:uid="{00000000-0005-0000-0000-000045010000}"/>
    <cellStyle name="40% - Accent4 3 3" xfId="328" xr:uid="{00000000-0005-0000-0000-000046010000}"/>
    <cellStyle name="40% - Accent4 4" xfId="329" xr:uid="{00000000-0005-0000-0000-000047010000}"/>
    <cellStyle name="40% - Accent4 4 2" xfId="330" xr:uid="{00000000-0005-0000-0000-000048010000}"/>
    <cellStyle name="40% - Accent4 4 2 2" xfId="331" xr:uid="{00000000-0005-0000-0000-000049010000}"/>
    <cellStyle name="40% - Accent4 4 3" xfId="332" xr:uid="{00000000-0005-0000-0000-00004A010000}"/>
    <cellStyle name="40% - Accent4 5" xfId="333" xr:uid="{00000000-0005-0000-0000-00004B010000}"/>
    <cellStyle name="40% - Accent4 5 2" xfId="334" xr:uid="{00000000-0005-0000-0000-00004C010000}"/>
    <cellStyle name="40% - Accent4 6" xfId="335" xr:uid="{00000000-0005-0000-0000-00004D010000}"/>
    <cellStyle name="40% - Accent4 6 2" xfId="336" xr:uid="{00000000-0005-0000-0000-00004E010000}"/>
    <cellStyle name="40% - Accent4 7" xfId="337" xr:uid="{00000000-0005-0000-0000-00004F010000}"/>
    <cellStyle name="40% - Accent4 7 2" xfId="338" xr:uid="{00000000-0005-0000-0000-000050010000}"/>
    <cellStyle name="40% - Accent4 8" xfId="339" xr:uid="{00000000-0005-0000-0000-000051010000}"/>
    <cellStyle name="40% - Accent4 8 2" xfId="340" xr:uid="{00000000-0005-0000-0000-000052010000}"/>
    <cellStyle name="40% - Accent4 9" xfId="341" xr:uid="{00000000-0005-0000-0000-000053010000}"/>
    <cellStyle name="40% - Accent5 10" xfId="342" xr:uid="{00000000-0005-0000-0000-000054010000}"/>
    <cellStyle name="40% - Accent5 11" xfId="343" xr:uid="{00000000-0005-0000-0000-000055010000}"/>
    <cellStyle name="40% - Accent5 12" xfId="344" xr:uid="{00000000-0005-0000-0000-000056010000}"/>
    <cellStyle name="40% - Accent5 2" xfId="345" xr:uid="{00000000-0005-0000-0000-000057010000}"/>
    <cellStyle name="40% - Accent5 2 2" xfId="346" xr:uid="{00000000-0005-0000-0000-000058010000}"/>
    <cellStyle name="40% - Accent5 2 2 2" xfId="347" xr:uid="{00000000-0005-0000-0000-000059010000}"/>
    <cellStyle name="40% - Accent5 2 2 2 2" xfId="348" xr:uid="{00000000-0005-0000-0000-00005A010000}"/>
    <cellStyle name="40% - Accent5 2 2 3" xfId="349" xr:uid="{00000000-0005-0000-0000-00005B010000}"/>
    <cellStyle name="40% - Accent5 2 3" xfId="350" xr:uid="{00000000-0005-0000-0000-00005C010000}"/>
    <cellStyle name="40% - Accent5 2 3 2" xfId="351" xr:uid="{00000000-0005-0000-0000-00005D010000}"/>
    <cellStyle name="40% - Accent5 2 3 2 2" xfId="352" xr:uid="{00000000-0005-0000-0000-00005E010000}"/>
    <cellStyle name="40% - Accent5 2 3 3" xfId="353" xr:uid="{00000000-0005-0000-0000-00005F010000}"/>
    <cellStyle name="40% - Accent5 2 4" xfId="354" xr:uid="{00000000-0005-0000-0000-000060010000}"/>
    <cellStyle name="40% - Accent5 2 4 2" xfId="355" xr:uid="{00000000-0005-0000-0000-000061010000}"/>
    <cellStyle name="40% - Accent5 2 5" xfId="356" xr:uid="{00000000-0005-0000-0000-000062010000}"/>
    <cellStyle name="40% - Accent5 2 5 2" xfId="357" xr:uid="{00000000-0005-0000-0000-000063010000}"/>
    <cellStyle name="40% - Accent5 2 6" xfId="358" xr:uid="{00000000-0005-0000-0000-000064010000}"/>
    <cellStyle name="40% - Accent5 3" xfId="359" xr:uid="{00000000-0005-0000-0000-000065010000}"/>
    <cellStyle name="40% - Accent5 3 2" xfId="360" xr:uid="{00000000-0005-0000-0000-000066010000}"/>
    <cellStyle name="40% - Accent5 3 2 2" xfId="361" xr:uid="{00000000-0005-0000-0000-000067010000}"/>
    <cellStyle name="40% - Accent5 3 3" xfId="362" xr:uid="{00000000-0005-0000-0000-000068010000}"/>
    <cellStyle name="40% - Accent5 4" xfId="363" xr:uid="{00000000-0005-0000-0000-000069010000}"/>
    <cellStyle name="40% - Accent5 4 2" xfId="364" xr:uid="{00000000-0005-0000-0000-00006A010000}"/>
    <cellStyle name="40% - Accent5 4 2 2" xfId="365" xr:uid="{00000000-0005-0000-0000-00006B010000}"/>
    <cellStyle name="40% - Accent5 4 3" xfId="366" xr:uid="{00000000-0005-0000-0000-00006C010000}"/>
    <cellStyle name="40% - Accent5 5" xfId="367" xr:uid="{00000000-0005-0000-0000-00006D010000}"/>
    <cellStyle name="40% - Accent5 5 2" xfId="368" xr:uid="{00000000-0005-0000-0000-00006E010000}"/>
    <cellStyle name="40% - Accent5 6" xfId="369" xr:uid="{00000000-0005-0000-0000-00006F010000}"/>
    <cellStyle name="40% - Accent5 6 2" xfId="370" xr:uid="{00000000-0005-0000-0000-000070010000}"/>
    <cellStyle name="40% - Accent5 7" xfId="371" xr:uid="{00000000-0005-0000-0000-000071010000}"/>
    <cellStyle name="40% - Accent5 7 2" xfId="372" xr:uid="{00000000-0005-0000-0000-000072010000}"/>
    <cellStyle name="40% - Accent5 8" xfId="373" xr:uid="{00000000-0005-0000-0000-000073010000}"/>
    <cellStyle name="40% - Accent5 8 2" xfId="374" xr:uid="{00000000-0005-0000-0000-000074010000}"/>
    <cellStyle name="40% - Accent5 9" xfId="375" xr:uid="{00000000-0005-0000-0000-000075010000}"/>
    <cellStyle name="40% - Accent6 10" xfId="376" xr:uid="{00000000-0005-0000-0000-000076010000}"/>
    <cellStyle name="40% - Accent6 11" xfId="377" xr:uid="{00000000-0005-0000-0000-000077010000}"/>
    <cellStyle name="40% - Accent6 12" xfId="378" xr:uid="{00000000-0005-0000-0000-000078010000}"/>
    <cellStyle name="40% - Accent6 2" xfId="379" xr:uid="{00000000-0005-0000-0000-000079010000}"/>
    <cellStyle name="40% - Accent6 2 2" xfId="380" xr:uid="{00000000-0005-0000-0000-00007A010000}"/>
    <cellStyle name="40% - Accent6 2 2 2" xfId="381" xr:uid="{00000000-0005-0000-0000-00007B010000}"/>
    <cellStyle name="40% - Accent6 2 2 2 2" xfId="382" xr:uid="{00000000-0005-0000-0000-00007C010000}"/>
    <cellStyle name="40% - Accent6 2 2 3" xfId="383" xr:uid="{00000000-0005-0000-0000-00007D010000}"/>
    <cellStyle name="40% - Accent6 2 3" xfId="384" xr:uid="{00000000-0005-0000-0000-00007E010000}"/>
    <cellStyle name="40% - Accent6 2 3 2" xfId="385" xr:uid="{00000000-0005-0000-0000-00007F010000}"/>
    <cellStyle name="40% - Accent6 2 3 2 2" xfId="386" xr:uid="{00000000-0005-0000-0000-000080010000}"/>
    <cellStyle name="40% - Accent6 2 3 3" xfId="387" xr:uid="{00000000-0005-0000-0000-000081010000}"/>
    <cellStyle name="40% - Accent6 2 4" xfId="388" xr:uid="{00000000-0005-0000-0000-000082010000}"/>
    <cellStyle name="40% - Accent6 2 4 2" xfId="389" xr:uid="{00000000-0005-0000-0000-000083010000}"/>
    <cellStyle name="40% - Accent6 2 5" xfId="390" xr:uid="{00000000-0005-0000-0000-000084010000}"/>
    <cellStyle name="40% - Accent6 2 5 2" xfId="391" xr:uid="{00000000-0005-0000-0000-000085010000}"/>
    <cellStyle name="40% - Accent6 2 6" xfId="392" xr:uid="{00000000-0005-0000-0000-000086010000}"/>
    <cellStyle name="40% - Accent6 3" xfId="393" xr:uid="{00000000-0005-0000-0000-000087010000}"/>
    <cellStyle name="40% - Accent6 3 2" xfId="394" xr:uid="{00000000-0005-0000-0000-000088010000}"/>
    <cellStyle name="40% - Accent6 3 2 2" xfId="395" xr:uid="{00000000-0005-0000-0000-000089010000}"/>
    <cellStyle name="40% - Accent6 3 3" xfId="396" xr:uid="{00000000-0005-0000-0000-00008A010000}"/>
    <cellStyle name="40% - Accent6 4" xfId="397" xr:uid="{00000000-0005-0000-0000-00008B010000}"/>
    <cellStyle name="40% - Accent6 4 2" xfId="398" xr:uid="{00000000-0005-0000-0000-00008C010000}"/>
    <cellStyle name="40% - Accent6 4 2 2" xfId="399" xr:uid="{00000000-0005-0000-0000-00008D010000}"/>
    <cellStyle name="40% - Accent6 4 3" xfId="400" xr:uid="{00000000-0005-0000-0000-00008E010000}"/>
    <cellStyle name="40% - Accent6 5" xfId="401" xr:uid="{00000000-0005-0000-0000-00008F010000}"/>
    <cellStyle name="40% - Accent6 5 2" xfId="402" xr:uid="{00000000-0005-0000-0000-000090010000}"/>
    <cellStyle name="40% - Accent6 6" xfId="403" xr:uid="{00000000-0005-0000-0000-000091010000}"/>
    <cellStyle name="40% - Accent6 6 2" xfId="404" xr:uid="{00000000-0005-0000-0000-000092010000}"/>
    <cellStyle name="40% - Accent6 7" xfId="405" xr:uid="{00000000-0005-0000-0000-000093010000}"/>
    <cellStyle name="40% - Accent6 7 2" xfId="406" xr:uid="{00000000-0005-0000-0000-000094010000}"/>
    <cellStyle name="40% - Accent6 8" xfId="407" xr:uid="{00000000-0005-0000-0000-000095010000}"/>
    <cellStyle name="40% - Accent6 8 2" xfId="408" xr:uid="{00000000-0005-0000-0000-000096010000}"/>
    <cellStyle name="40% - Accent6 9" xfId="409" xr:uid="{00000000-0005-0000-0000-000097010000}"/>
    <cellStyle name="60% - Accent1 2" xfId="410" xr:uid="{00000000-0005-0000-0000-000098010000}"/>
    <cellStyle name="60% - Accent2 2" xfId="411" xr:uid="{00000000-0005-0000-0000-000099010000}"/>
    <cellStyle name="60% - Accent3 2" xfId="412" xr:uid="{00000000-0005-0000-0000-00009A010000}"/>
    <cellStyle name="60% - Accent4 2" xfId="413" xr:uid="{00000000-0005-0000-0000-00009B010000}"/>
    <cellStyle name="60% - Accent5 2" xfId="414" xr:uid="{00000000-0005-0000-0000-00009C010000}"/>
    <cellStyle name="60% - Accent6 2" xfId="415" xr:uid="{00000000-0005-0000-0000-00009D010000}"/>
    <cellStyle name="Accent1 2" xfId="416" xr:uid="{00000000-0005-0000-0000-00009E010000}"/>
    <cellStyle name="Accent2 2" xfId="417" xr:uid="{00000000-0005-0000-0000-00009F010000}"/>
    <cellStyle name="Accent3 2" xfId="418" xr:uid="{00000000-0005-0000-0000-0000A0010000}"/>
    <cellStyle name="Accent4 2" xfId="419" xr:uid="{00000000-0005-0000-0000-0000A1010000}"/>
    <cellStyle name="Accent5 2" xfId="420" xr:uid="{00000000-0005-0000-0000-0000A2010000}"/>
    <cellStyle name="Accent6 2" xfId="421" xr:uid="{00000000-0005-0000-0000-0000A3010000}"/>
    <cellStyle name="Bad 2" xfId="422" xr:uid="{00000000-0005-0000-0000-0000A4010000}"/>
    <cellStyle name="Calculation 2" xfId="423" xr:uid="{00000000-0005-0000-0000-0000A5010000}"/>
    <cellStyle name="Check Cell 2" xfId="424" xr:uid="{00000000-0005-0000-0000-0000A6010000}"/>
    <cellStyle name="Comma [0] 2" xfId="425" xr:uid="{00000000-0005-0000-0000-0000A7010000}"/>
    <cellStyle name="Comma 10" xfId="426" xr:uid="{00000000-0005-0000-0000-0000A8010000}"/>
    <cellStyle name="Comma 100" xfId="427" xr:uid="{00000000-0005-0000-0000-0000A9010000}"/>
    <cellStyle name="Comma 100 2" xfId="428" xr:uid="{00000000-0005-0000-0000-0000AA010000}"/>
    <cellStyle name="Comma 100 2 2" xfId="429" xr:uid="{00000000-0005-0000-0000-0000AB010000}"/>
    <cellStyle name="Comma 100 3" xfId="430" xr:uid="{00000000-0005-0000-0000-0000AC010000}"/>
    <cellStyle name="Comma 101" xfId="431" xr:uid="{00000000-0005-0000-0000-0000AD010000}"/>
    <cellStyle name="Comma 101 2" xfId="432" xr:uid="{00000000-0005-0000-0000-0000AE010000}"/>
    <cellStyle name="Comma 101 2 2" xfId="433" xr:uid="{00000000-0005-0000-0000-0000AF010000}"/>
    <cellStyle name="Comma 101 3" xfId="434" xr:uid="{00000000-0005-0000-0000-0000B0010000}"/>
    <cellStyle name="Comma 102" xfId="435" xr:uid="{00000000-0005-0000-0000-0000B1010000}"/>
    <cellStyle name="Comma 103" xfId="436" xr:uid="{00000000-0005-0000-0000-0000B2010000}"/>
    <cellStyle name="Comma 103 2" xfId="437" xr:uid="{00000000-0005-0000-0000-0000B3010000}"/>
    <cellStyle name="Comma 104" xfId="438" xr:uid="{00000000-0005-0000-0000-0000B4010000}"/>
    <cellStyle name="Comma 104 2" xfId="439" xr:uid="{00000000-0005-0000-0000-0000B5010000}"/>
    <cellStyle name="Comma 105" xfId="440" xr:uid="{00000000-0005-0000-0000-0000B6010000}"/>
    <cellStyle name="Comma 105 2" xfId="441" xr:uid="{00000000-0005-0000-0000-0000B7010000}"/>
    <cellStyle name="Comma 106" xfId="442" xr:uid="{00000000-0005-0000-0000-0000B8010000}"/>
    <cellStyle name="Comma 106 2" xfId="443" xr:uid="{00000000-0005-0000-0000-0000B9010000}"/>
    <cellStyle name="Comma 107" xfId="444" xr:uid="{00000000-0005-0000-0000-0000BA010000}"/>
    <cellStyle name="Comma 107 2" xfId="445" xr:uid="{00000000-0005-0000-0000-0000BB010000}"/>
    <cellStyle name="Comma 108" xfId="446" xr:uid="{00000000-0005-0000-0000-0000BC010000}"/>
    <cellStyle name="Comma 109" xfId="447" xr:uid="{00000000-0005-0000-0000-0000BD010000}"/>
    <cellStyle name="Comma 11" xfId="448" xr:uid="{00000000-0005-0000-0000-0000BE010000}"/>
    <cellStyle name="Comma 110" xfId="449" xr:uid="{00000000-0005-0000-0000-0000BF010000}"/>
    <cellStyle name="Comma 111" xfId="450" xr:uid="{00000000-0005-0000-0000-0000C0010000}"/>
    <cellStyle name="Comma 111 2" xfId="451" xr:uid="{00000000-0005-0000-0000-0000C1010000}"/>
    <cellStyle name="Comma 112" xfId="452" xr:uid="{00000000-0005-0000-0000-0000C2010000}"/>
    <cellStyle name="Comma 112 2" xfId="453" xr:uid="{00000000-0005-0000-0000-0000C3010000}"/>
    <cellStyle name="Comma 113" xfId="454" xr:uid="{00000000-0005-0000-0000-0000C4010000}"/>
    <cellStyle name="Comma 113 2" xfId="455" xr:uid="{00000000-0005-0000-0000-0000C5010000}"/>
    <cellStyle name="Comma 114" xfId="456" xr:uid="{00000000-0005-0000-0000-0000C6010000}"/>
    <cellStyle name="Comma 114 2" xfId="457" xr:uid="{00000000-0005-0000-0000-0000C7010000}"/>
    <cellStyle name="Comma 115" xfId="458" xr:uid="{00000000-0005-0000-0000-0000C8010000}"/>
    <cellStyle name="Comma 115 2" xfId="459" xr:uid="{00000000-0005-0000-0000-0000C9010000}"/>
    <cellStyle name="Comma 116" xfId="460" xr:uid="{00000000-0005-0000-0000-0000CA010000}"/>
    <cellStyle name="Comma 116 2" xfId="461" xr:uid="{00000000-0005-0000-0000-0000CB010000}"/>
    <cellStyle name="Comma 117" xfId="462" xr:uid="{00000000-0005-0000-0000-0000CC010000}"/>
    <cellStyle name="Comma 117 2" xfId="463" xr:uid="{00000000-0005-0000-0000-0000CD010000}"/>
    <cellStyle name="Comma 118" xfId="464" xr:uid="{00000000-0005-0000-0000-0000CE010000}"/>
    <cellStyle name="Comma 118 2" xfId="465" xr:uid="{00000000-0005-0000-0000-0000CF010000}"/>
    <cellStyle name="Comma 119" xfId="466" xr:uid="{00000000-0005-0000-0000-0000D0010000}"/>
    <cellStyle name="Comma 119 2" xfId="467" xr:uid="{00000000-0005-0000-0000-0000D1010000}"/>
    <cellStyle name="Comma 12" xfId="468" xr:uid="{00000000-0005-0000-0000-0000D2010000}"/>
    <cellStyle name="Comma 120" xfId="469" xr:uid="{00000000-0005-0000-0000-0000D3010000}"/>
    <cellStyle name="Comma 120 2" xfId="470" xr:uid="{00000000-0005-0000-0000-0000D4010000}"/>
    <cellStyle name="Comma 121" xfId="471" xr:uid="{00000000-0005-0000-0000-0000D5010000}"/>
    <cellStyle name="Comma 122" xfId="472" xr:uid="{00000000-0005-0000-0000-0000D6010000}"/>
    <cellStyle name="Comma 123" xfId="473" xr:uid="{00000000-0005-0000-0000-0000D7010000}"/>
    <cellStyle name="Comma 123 2" xfId="474" xr:uid="{00000000-0005-0000-0000-0000D8010000}"/>
    <cellStyle name="Comma 124" xfId="475" xr:uid="{00000000-0005-0000-0000-0000D9010000}"/>
    <cellStyle name="Comma 124 2" xfId="476" xr:uid="{00000000-0005-0000-0000-0000DA010000}"/>
    <cellStyle name="Comma 125" xfId="477" xr:uid="{00000000-0005-0000-0000-0000DB010000}"/>
    <cellStyle name="Comma 125 2" xfId="478" xr:uid="{00000000-0005-0000-0000-0000DC010000}"/>
    <cellStyle name="Comma 126" xfId="479" xr:uid="{00000000-0005-0000-0000-0000DD010000}"/>
    <cellStyle name="Comma 126 2" xfId="480" xr:uid="{00000000-0005-0000-0000-0000DE010000}"/>
    <cellStyle name="Comma 127" xfId="481" xr:uid="{00000000-0005-0000-0000-0000DF010000}"/>
    <cellStyle name="Comma 128" xfId="482" xr:uid="{00000000-0005-0000-0000-0000E0010000}"/>
    <cellStyle name="Comma 129" xfId="483" xr:uid="{00000000-0005-0000-0000-0000E1010000}"/>
    <cellStyle name="Comma 13" xfId="484" xr:uid="{00000000-0005-0000-0000-0000E2010000}"/>
    <cellStyle name="Comma 14" xfId="485" xr:uid="{00000000-0005-0000-0000-0000E3010000}"/>
    <cellStyle name="Comma 15" xfId="486" xr:uid="{00000000-0005-0000-0000-0000E4010000}"/>
    <cellStyle name="Comma 16" xfId="487" xr:uid="{00000000-0005-0000-0000-0000E5010000}"/>
    <cellStyle name="Comma 17" xfId="488" xr:uid="{00000000-0005-0000-0000-0000E6010000}"/>
    <cellStyle name="Comma 18" xfId="489" xr:uid="{00000000-0005-0000-0000-0000E7010000}"/>
    <cellStyle name="Comma 19" xfId="490" xr:uid="{00000000-0005-0000-0000-0000E8010000}"/>
    <cellStyle name="Comma 2" xfId="491" xr:uid="{00000000-0005-0000-0000-0000E9010000}"/>
    <cellStyle name="Comma 2 2" xfId="492" xr:uid="{00000000-0005-0000-0000-0000EA010000}"/>
    <cellStyle name="Comma 2 3" xfId="493" xr:uid="{00000000-0005-0000-0000-0000EB010000}"/>
    <cellStyle name="Comma 20" xfId="494" xr:uid="{00000000-0005-0000-0000-0000EC010000}"/>
    <cellStyle name="Comma 21" xfId="495" xr:uid="{00000000-0005-0000-0000-0000ED010000}"/>
    <cellStyle name="Comma 22" xfId="496" xr:uid="{00000000-0005-0000-0000-0000EE010000}"/>
    <cellStyle name="Comma 23" xfId="497" xr:uid="{00000000-0005-0000-0000-0000EF010000}"/>
    <cellStyle name="Comma 24" xfId="498" xr:uid="{00000000-0005-0000-0000-0000F0010000}"/>
    <cellStyle name="Comma 25" xfId="499" xr:uid="{00000000-0005-0000-0000-0000F1010000}"/>
    <cellStyle name="Comma 26" xfId="500" xr:uid="{00000000-0005-0000-0000-0000F2010000}"/>
    <cellStyle name="Comma 27" xfId="501" xr:uid="{00000000-0005-0000-0000-0000F3010000}"/>
    <cellStyle name="Comma 28" xfId="502" xr:uid="{00000000-0005-0000-0000-0000F4010000}"/>
    <cellStyle name="Comma 29" xfId="503" xr:uid="{00000000-0005-0000-0000-0000F5010000}"/>
    <cellStyle name="Comma 3" xfId="504" xr:uid="{00000000-0005-0000-0000-0000F6010000}"/>
    <cellStyle name="Comma 3 10" xfId="505" xr:uid="{00000000-0005-0000-0000-0000F7010000}"/>
    <cellStyle name="Comma 3 10 2" xfId="506" xr:uid="{00000000-0005-0000-0000-0000F8010000}"/>
    <cellStyle name="Comma 3 11" xfId="507" xr:uid="{00000000-0005-0000-0000-0000F9010000}"/>
    <cellStyle name="Comma 3 12" xfId="508" xr:uid="{00000000-0005-0000-0000-0000FA010000}"/>
    <cellStyle name="Comma 3 2" xfId="509" xr:uid="{00000000-0005-0000-0000-0000FB010000}"/>
    <cellStyle name="Comma 3 2 2" xfId="510" xr:uid="{00000000-0005-0000-0000-0000FC010000}"/>
    <cellStyle name="Comma 3 2 2 2" xfId="511" xr:uid="{00000000-0005-0000-0000-0000FD010000}"/>
    <cellStyle name="Comma 3 2 2 2 2" xfId="512" xr:uid="{00000000-0005-0000-0000-0000FE010000}"/>
    <cellStyle name="Comma 3 2 2 2 2 2" xfId="513" xr:uid="{00000000-0005-0000-0000-0000FF010000}"/>
    <cellStyle name="Comma 3 2 2 2 2 2 2" xfId="514" xr:uid="{00000000-0005-0000-0000-000000020000}"/>
    <cellStyle name="Comma 3 2 2 2 2 3" xfId="515" xr:uid="{00000000-0005-0000-0000-000001020000}"/>
    <cellStyle name="Comma 3 2 2 2 3" xfId="516" xr:uid="{00000000-0005-0000-0000-000002020000}"/>
    <cellStyle name="Comma 3 2 2 2 3 2" xfId="517" xr:uid="{00000000-0005-0000-0000-000003020000}"/>
    <cellStyle name="Comma 3 2 2 2 3 2 2" xfId="518" xr:uid="{00000000-0005-0000-0000-000004020000}"/>
    <cellStyle name="Comma 3 2 2 2 3 3" xfId="519" xr:uid="{00000000-0005-0000-0000-000005020000}"/>
    <cellStyle name="Comma 3 2 2 2 4" xfId="520" xr:uid="{00000000-0005-0000-0000-000006020000}"/>
    <cellStyle name="Comma 3 2 2 2 4 2" xfId="521" xr:uid="{00000000-0005-0000-0000-000007020000}"/>
    <cellStyle name="Comma 3 2 2 2 5" xfId="522" xr:uid="{00000000-0005-0000-0000-000008020000}"/>
    <cellStyle name="Comma 3 2 2 2 5 2" xfId="523" xr:uid="{00000000-0005-0000-0000-000009020000}"/>
    <cellStyle name="Comma 3 2 2 2 6" xfId="524" xr:uid="{00000000-0005-0000-0000-00000A020000}"/>
    <cellStyle name="Comma 3 2 2 3" xfId="525" xr:uid="{00000000-0005-0000-0000-00000B020000}"/>
    <cellStyle name="Comma 3 2 2 3 2" xfId="526" xr:uid="{00000000-0005-0000-0000-00000C020000}"/>
    <cellStyle name="Comma 3 2 2 3 2 2" xfId="527" xr:uid="{00000000-0005-0000-0000-00000D020000}"/>
    <cellStyle name="Comma 3 2 2 3 3" xfId="528" xr:uid="{00000000-0005-0000-0000-00000E020000}"/>
    <cellStyle name="Comma 3 2 2 4" xfId="529" xr:uid="{00000000-0005-0000-0000-00000F020000}"/>
    <cellStyle name="Comma 3 2 2 4 2" xfId="530" xr:uid="{00000000-0005-0000-0000-000010020000}"/>
    <cellStyle name="Comma 3 2 2 4 2 2" xfId="531" xr:uid="{00000000-0005-0000-0000-000011020000}"/>
    <cellStyle name="Comma 3 2 2 4 3" xfId="532" xr:uid="{00000000-0005-0000-0000-000012020000}"/>
    <cellStyle name="Comma 3 2 2 5" xfId="533" xr:uid="{00000000-0005-0000-0000-000013020000}"/>
    <cellStyle name="Comma 3 2 2 5 2" xfId="534" xr:uid="{00000000-0005-0000-0000-000014020000}"/>
    <cellStyle name="Comma 3 2 2 6" xfId="535" xr:uid="{00000000-0005-0000-0000-000015020000}"/>
    <cellStyle name="Comma 3 2 2 6 2" xfId="536" xr:uid="{00000000-0005-0000-0000-000016020000}"/>
    <cellStyle name="Comma 3 2 2 7" xfId="537" xr:uid="{00000000-0005-0000-0000-000017020000}"/>
    <cellStyle name="Comma 3 2 3" xfId="538" xr:uid="{00000000-0005-0000-0000-000018020000}"/>
    <cellStyle name="Comma 3 2 3 2" xfId="539" xr:uid="{00000000-0005-0000-0000-000019020000}"/>
    <cellStyle name="Comma 3 2 3 2 2" xfId="540" xr:uid="{00000000-0005-0000-0000-00001A020000}"/>
    <cellStyle name="Comma 3 2 3 2 2 2" xfId="541" xr:uid="{00000000-0005-0000-0000-00001B020000}"/>
    <cellStyle name="Comma 3 2 3 2 2 2 2" xfId="542" xr:uid="{00000000-0005-0000-0000-00001C020000}"/>
    <cellStyle name="Comma 3 2 3 2 2 3" xfId="543" xr:uid="{00000000-0005-0000-0000-00001D020000}"/>
    <cellStyle name="Comma 3 2 3 2 3" xfId="544" xr:uid="{00000000-0005-0000-0000-00001E020000}"/>
    <cellStyle name="Comma 3 2 3 2 3 2" xfId="545" xr:uid="{00000000-0005-0000-0000-00001F020000}"/>
    <cellStyle name="Comma 3 2 3 2 3 2 2" xfId="546" xr:uid="{00000000-0005-0000-0000-000020020000}"/>
    <cellStyle name="Comma 3 2 3 2 3 3" xfId="547" xr:uid="{00000000-0005-0000-0000-000021020000}"/>
    <cellStyle name="Comma 3 2 3 2 4" xfId="548" xr:uid="{00000000-0005-0000-0000-000022020000}"/>
    <cellStyle name="Comma 3 2 3 2 4 2" xfId="549" xr:uid="{00000000-0005-0000-0000-000023020000}"/>
    <cellStyle name="Comma 3 2 3 2 5" xfId="550" xr:uid="{00000000-0005-0000-0000-000024020000}"/>
    <cellStyle name="Comma 3 2 3 2 5 2" xfId="551" xr:uid="{00000000-0005-0000-0000-000025020000}"/>
    <cellStyle name="Comma 3 2 3 2 6" xfId="552" xr:uid="{00000000-0005-0000-0000-000026020000}"/>
    <cellStyle name="Comma 3 2 3 3" xfId="553" xr:uid="{00000000-0005-0000-0000-000027020000}"/>
    <cellStyle name="Comma 3 2 3 3 2" xfId="554" xr:uid="{00000000-0005-0000-0000-000028020000}"/>
    <cellStyle name="Comma 3 2 3 3 2 2" xfId="555" xr:uid="{00000000-0005-0000-0000-000029020000}"/>
    <cellStyle name="Comma 3 2 3 3 3" xfId="556" xr:uid="{00000000-0005-0000-0000-00002A020000}"/>
    <cellStyle name="Comma 3 2 3 4" xfId="557" xr:uid="{00000000-0005-0000-0000-00002B020000}"/>
    <cellStyle name="Comma 3 2 3 4 2" xfId="558" xr:uid="{00000000-0005-0000-0000-00002C020000}"/>
    <cellStyle name="Comma 3 2 3 4 2 2" xfId="559" xr:uid="{00000000-0005-0000-0000-00002D020000}"/>
    <cellStyle name="Comma 3 2 3 4 3" xfId="560" xr:uid="{00000000-0005-0000-0000-00002E020000}"/>
    <cellStyle name="Comma 3 2 3 5" xfId="561" xr:uid="{00000000-0005-0000-0000-00002F020000}"/>
    <cellStyle name="Comma 3 2 3 5 2" xfId="562" xr:uid="{00000000-0005-0000-0000-000030020000}"/>
    <cellStyle name="Comma 3 2 3 6" xfId="563" xr:uid="{00000000-0005-0000-0000-000031020000}"/>
    <cellStyle name="Comma 3 2 3 6 2" xfId="564" xr:uid="{00000000-0005-0000-0000-000032020000}"/>
    <cellStyle name="Comma 3 2 3 7" xfId="565" xr:uid="{00000000-0005-0000-0000-000033020000}"/>
    <cellStyle name="Comma 3 2 4" xfId="566" xr:uid="{00000000-0005-0000-0000-000034020000}"/>
    <cellStyle name="Comma 3 2 4 2" xfId="567" xr:uid="{00000000-0005-0000-0000-000035020000}"/>
    <cellStyle name="Comma 3 2 4 2 2" xfId="568" xr:uid="{00000000-0005-0000-0000-000036020000}"/>
    <cellStyle name="Comma 3 2 4 2 2 2" xfId="569" xr:uid="{00000000-0005-0000-0000-000037020000}"/>
    <cellStyle name="Comma 3 2 4 2 3" xfId="570" xr:uid="{00000000-0005-0000-0000-000038020000}"/>
    <cellStyle name="Comma 3 2 4 3" xfId="571" xr:uid="{00000000-0005-0000-0000-000039020000}"/>
    <cellStyle name="Comma 3 2 4 3 2" xfId="572" xr:uid="{00000000-0005-0000-0000-00003A020000}"/>
    <cellStyle name="Comma 3 2 4 3 2 2" xfId="573" xr:uid="{00000000-0005-0000-0000-00003B020000}"/>
    <cellStyle name="Comma 3 2 4 3 3" xfId="574" xr:uid="{00000000-0005-0000-0000-00003C020000}"/>
    <cellStyle name="Comma 3 2 4 4" xfId="575" xr:uid="{00000000-0005-0000-0000-00003D020000}"/>
    <cellStyle name="Comma 3 2 4 4 2" xfId="576" xr:uid="{00000000-0005-0000-0000-00003E020000}"/>
    <cellStyle name="Comma 3 2 4 5" xfId="577" xr:uid="{00000000-0005-0000-0000-00003F020000}"/>
    <cellStyle name="Comma 3 2 4 5 2" xfId="578" xr:uid="{00000000-0005-0000-0000-000040020000}"/>
    <cellStyle name="Comma 3 2 4 6" xfId="579" xr:uid="{00000000-0005-0000-0000-000041020000}"/>
    <cellStyle name="Comma 3 2 5" xfId="580" xr:uid="{00000000-0005-0000-0000-000042020000}"/>
    <cellStyle name="Comma 3 2 5 2" xfId="581" xr:uid="{00000000-0005-0000-0000-000043020000}"/>
    <cellStyle name="Comma 3 2 5 2 2" xfId="582" xr:uid="{00000000-0005-0000-0000-000044020000}"/>
    <cellStyle name="Comma 3 2 5 3" xfId="583" xr:uid="{00000000-0005-0000-0000-000045020000}"/>
    <cellStyle name="Comma 3 2 6" xfId="584" xr:uid="{00000000-0005-0000-0000-000046020000}"/>
    <cellStyle name="Comma 3 2 6 2" xfId="585" xr:uid="{00000000-0005-0000-0000-000047020000}"/>
    <cellStyle name="Comma 3 2 6 2 2" xfId="586" xr:uid="{00000000-0005-0000-0000-000048020000}"/>
    <cellStyle name="Comma 3 2 6 3" xfId="587" xr:uid="{00000000-0005-0000-0000-000049020000}"/>
    <cellStyle name="Comma 3 2 7" xfId="588" xr:uid="{00000000-0005-0000-0000-00004A020000}"/>
    <cellStyle name="Comma 3 2 7 2" xfId="589" xr:uid="{00000000-0005-0000-0000-00004B020000}"/>
    <cellStyle name="Comma 3 2 8" xfId="590" xr:uid="{00000000-0005-0000-0000-00004C020000}"/>
    <cellStyle name="Comma 3 2 8 2" xfId="591" xr:uid="{00000000-0005-0000-0000-00004D020000}"/>
    <cellStyle name="Comma 3 2 9" xfId="592" xr:uid="{00000000-0005-0000-0000-00004E020000}"/>
    <cellStyle name="Comma 3 3" xfId="593" xr:uid="{00000000-0005-0000-0000-00004F020000}"/>
    <cellStyle name="Comma 3 3 2" xfId="594" xr:uid="{00000000-0005-0000-0000-000050020000}"/>
    <cellStyle name="Comma 3 3 2 2" xfId="595" xr:uid="{00000000-0005-0000-0000-000051020000}"/>
    <cellStyle name="Comma 3 3 2 2 2" xfId="596" xr:uid="{00000000-0005-0000-0000-000052020000}"/>
    <cellStyle name="Comma 3 3 2 2 2 2" xfId="597" xr:uid="{00000000-0005-0000-0000-000053020000}"/>
    <cellStyle name="Comma 3 3 2 2 3" xfId="598" xr:uid="{00000000-0005-0000-0000-000054020000}"/>
    <cellStyle name="Comma 3 3 2 3" xfId="599" xr:uid="{00000000-0005-0000-0000-000055020000}"/>
    <cellStyle name="Comma 3 3 2 3 2" xfId="600" xr:uid="{00000000-0005-0000-0000-000056020000}"/>
    <cellStyle name="Comma 3 3 2 3 2 2" xfId="601" xr:uid="{00000000-0005-0000-0000-000057020000}"/>
    <cellStyle name="Comma 3 3 2 3 3" xfId="602" xr:uid="{00000000-0005-0000-0000-000058020000}"/>
    <cellStyle name="Comma 3 3 2 4" xfId="603" xr:uid="{00000000-0005-0000-0000-000059020000}"/>
    <cellStyle name="Comma 3 3 2 4 2" xfId="604" xr:uid="{00000000-0005-0000-0000-00005A020000}"/>
    <cellStyle name="Comma 3 3 2 5" xfId="605" xr:uid="{00000000-0005-0000-0000-00005B020000}"/>
    <cellStyle name="Comma 3 3 2 5 2" xfId="606" xr:uid="{00000000-0005-0000-0000-00005C020000}"/>
    <cellStyle name="Comma 3 3 2 6" xfId="607" xr:uid="{00000000-0005-0000-0000-00005D020000}"/>
    <cellStyle name="Comma 3 3 3" xfId="608" xr:uid="{00000000-0005-0000-0000-00005E020000}"/>
    <cellStyle name="Comma 3 3 3 2" xfId="609" xr:uid="{00000000-0005-0000-0000-00005F020000}"/>
    <cellStyle name="Comma 3 3 3 2 2" xfId="610" xr:uid="{00000000-0005-0000-0000-000060020000}"/>
    <cellStyle name="Comma 3 3 3 3" xfId="611" xr:uid="{00000000-0005-0000-0000-000061020000}"/>
    <cellStyle name="Comma 3 3 4" xfId="612" xr:uid="{00000000-0005-0000-0000-000062020000}"/>
    <cellStyle name="Comma 3 3 4 2" xfId="613" xr:uid="{00000000-0005-0000-0000-000063020000}"/>
    <cellStyle name="Comma 3 3 4 2 2" xfId="614" xr:uid="{00000000-0005-0000-0000-000064020000}"/>
    <cellStyle name="Comma 3 3 4 3" xfId="615" xr:uid="{00000000-0005-0000-0000-000065020000}"/>
    <cellStyle name="Comma 3 3 5" xfId="616" xr:uid="{00000000-0005-0000-0000-000066020000}"/>
    <cellStyle name="Comma 3 3 5 2" xfId="617" xr:uid="{00000000-0005-0000-0000-000067020000}"/>
    <cellStyle name="Comma 3 3 6" xfId="618" xr:uid="{00000000-0005-0000-0000-000068020000}"/>
    <cellStyle name="Comma 3 3 6 2" xfId="619" xr:uid="{00000000-0005-0000-0000-000069020000}"/>
    <cellStyle name="Comma 3 3 7" xfId="620" xr:uid="{00000000-0005-0000-0000-00006A020000}"/>
    <cellStyle name="Comma 3 4" xfId="621" xr:uid="{00000000-0005-0000-0000-00006B020000}"/>
    <cellStyle name="Comma 3 4 2" xfId="622" xr:uid="{00000000-0005-0000-0000-00006C020000}"/>
    <cellStyle name="Comma 3 4 2 2" xfId="623" xr:uid="{00000000-0005-0000-0000-00006D020000}"/>
    <cellStyle name="Comma 3 4 2 2 2" xfId="624" xr:uid="{00000000-0005-0000-0000-00006E020000}"/>
    <cellStyle name="Comma 3 4 2 2 2 2" xfId="625" xr:uid="{00000000-0005-0000-0000-00006F020000}"/>
    <cellStyle name="Comma 3 4 2 2 3" xfId="626" xr:uid="{00000000-0005-0000-0000-000070020000}"/>
    <cellStyle name="Comma 3 4 2 3" xfId="627" xr:uid="{00000000-0005-0000-0000-000071020000}"/>
    <cellStyle name="Comma 3 4 2 3 2" xfId="628" xr:uid="{00000000-0005-0000-0000-000072020000}"/>
    <cellStyle name="Comma 3 4 2 3 2 2" xfId="629" xr:uid="{00000000-0005-0000-0000-000073020000}"/>
    <cellStyle name="Comma 3 4 2 3 3" xfId="630" xr:uid="{00000000-0005-0000-0000-000074020000}"/>
    <cellStyle name="Comma 3 4 2 4" xfId="631" xr:uid="{00000000-0005-0000-0000-000075020000}"/>
    <cellStyle name="Comma 3 4 2 4 2" xfId="632" xr:uid="{00000000-0005-0000-0000-000076020000}"/>
    <cellStyle name="Comma 3 4 2 5" xfId="633" xr:uid="{00000000-0005-0000-0000-000077020000}"/>
    <cellStyle name="Comma 3 4 2 5 2" xfId="634" xr:uid="{00000000-0005-0000-0000-000078020000}"/>
    <cellStyle name="Comma 3 4 2 6" xfId="635" xr:uid="{00000000-0005-0000-0000-000079020000}"/>
    <cellStyle name="Comma 3 4 3" xfId="636" xr:uid="{00000000-0005-0000-0000-00007A020000}"/>
    <cellStyle name="Comma 3 4 3 2" xfId="637" xr:uid="{00000000-0005-0000-0000-00007B020000}"/>
    <cellStyle name="Comma 3 4 3 2 2" xfId="638" xr:uid="{00000000-0005-0000-0000-00007C020000}"/>
    <cellStyle name="Comma 3 4 3 3" xfId="639" xr:uid="{00000000-0005-0000-0000-00007D020000}"/>
    <cellStyle name="Comma 3 4 4" xfId="640" xr:uid="{00000000-0005-0000-0000-00007E020000}"/>
    <cellStyle name="Comma 3 4 4 2" xfId="641" xr:uid="{00000000-0005-0000-0000-00007F020000}"/>
    <cellStyle name="Comma 3 4 4 2 2" xfId="642" xr:uid="{00000000-0005-0000-0000-000080020000}"/>
    <cellStyle name="Comma 3 4 4 3" xfId="643" xr:uid="{00000000-0005-0000-0000-000081020000}"/>
    <cellStyle name="Comma 3 4 5" xfId="644" xr:uid="{00000000-0005-0000-0000-000082020000}"/>
    <cellStyle name="Comma 3 4 5 2" xfId="645" xr:uid="{00000000-0005-0000-0000-000083020000}"/>
    <cellStyle name="Comma 3 4 6" xfId="646" xr:uid="{00000000-0005-0000-0000-000084020000}"/>
    <cellStyle name="Comma 3 4 6 2" xfId="647" xr:uid="{00000000-0005-0000-0000-000085020000}"/>
    <cellStyle name="Comma 3 4 7" xfId="648" xr:uid="{00000000-0005-0000-0000-000086020000}"/>
    <cellStyle name="Comma 3 4 7 2" xfId="649" xr:uid="{00000000-0005-0000-0000-000087020000}"/>
    <cellStyle name="Comma 3 5" xfId="650" xr:uid="{00000000-0005-0000-0000-000088020000}"/>
    <cellStyle name="Comma 3 5 2" xfId="651" xr:uid="{00000000-0005-0000-0000-000089020000}"/>
    <cellStyle name="Comma 3 5 2 2" xfId="652" xr:uid="{00000000-0005-0000-0000-00008A020000}"/>
    <cellStyle name="Comma 3 5 2 2 2" xfId="653" xr:uid="{00000000-0005-0000-0000-00008B020000}"/>
    <cellStyle name="Comma 3 5 2 3" xfId="654" xr:uid="{00000000-0005-0000-0000-00008C020000}"/>
    <cellStyle name="Comma 3 5 3" xfId="655" xr:uid="{00000000-0005-0000-0000-00008D020000}"/>
    <cellStyle name="Comma 3 5 3 2" xfId="656" xr:uid="{00000000-0005-0000-0000-00008E020000}"/>
    <cellStyle name="Comma 3 5 3 2 2" xfId="657" xr:uid="{00000000-0005-0000-0000-00008F020000}"/>
    <cellStyle name="Comma 3 5 3 3" xfId="658" xr:uid="{00000000-0005-0000-0000-000090020000}"/>
    <cellStyle name="Comma 3 5 4" xfId="659" xr:uid="{00000000-0005-0000-0000-000091020000}"/>
    <cellStyle name="Comma 3 5 4 2" xfId="660" xr:uid="{00000000-0005-0000-0000-000092020000}"/>
    <cellStyle name="Comma 3 5 5" xfId="661" xr:uid="{00000000-0005-0000-0000-000093020000}"/>
    <cellStyle name="Comma 3 5 5 2" xfId="662" xr:uid="{00000000-0005-0000-0000-000094020000}"/>
    <cellStyle name="Comma 3 5 6" xfId="663" xr:uid="{00000000-0005-0000-0000-000095020000}"/>
    <cellStyle name="Comma 3 6" xfId="664" xr:uid="{00000000-0005-0000-0000-000096020000}"/>
    <cellStyle name="Comma 3 6 2" xfId="665" xr:uid="{00000000-0005-0000-0000-000097020000}"/>
    <cellStyle name="Comma 3 6 2 2" xfId="666" xr:uid="{00000000-0005-0000-0000-000098020000}"/>
    <cellStyle name="Comma 3 6 3" xfId="667" xr:uid="{00000000-0005-0000-0000-000099020000}"/>
    <cellStyle name="Comma 3 7" xfId="668" xr:uid="{00000000-0005-0000-0000-00009A020000}"/>
    <cellStyle name="Comma 3 7 2" xfId="669" xr:uid="{00000000-0005-0000-0000-00009B020000}"/>
    <cellStyle name="Comma 3 7 2 2" xfId="670" xr:uid="{00000000-0005-0000-0000-00009C020000}"/>
    <cellStyle name="Comma 3 7 3" xfId="671" xr:uid="{00000000-0005-0000-0000-00009D020000}"/>
    <cellStyle name="Comma 3 8" xfId="672" xr:uid="{00000000-0005-0000-0000-00009E020000}"/>
    <cellStyle name="Comma 3 8 2" xfId="673" xr:uid="{00000000-0005-0000-0000-00009F020000}"/>
    <cellStyle name="Comma 3 9" xfId="674" xr:uid="{00000000-0005-0000-0000-0000A0020000}"/>
    <cellStyle name="Comma 3 9 2" xfId="675" xr:uid="{00000000-0005-0000-0000-0000A1020000}"/>
    <cellStyle name="Comma 30" xfId="676" xr:uid="{00000000-0005-0000-0000-0000A2020000}"/>
    <cellStyle name="Comma 31" xfId="677" xr:uid="{00000000-0005-0000-0000-0000A3020000}"/>
    <cellStyle name="Comma 32" xfId="678" xr:uid="{00000000-0005-0000-0000-0000A4020000}"/>
    <cellStyle name="Comma 33" xfId="679" xr:uid="{00000000-0005-0000-0000-0000A5020000}"/>
    <cellStyle name="Comma 34" xfId="680" xr:uid="{00000000-0005-0000-0000-0000A6020000}"/>
    <cellStyle name="Comma 35" xfId="681" xr:uid="{00000000-0005-0000-0000-0000A7020000}"/>
    <cellStyle name="Comma 36" xfId="682" xr:uid="{00000000-0005-0000-0000-0000A8020000}"/>
    <cellStyle name="Comma 37" xfId="683" xr:uid="{00000000-0005-0000-0000-0000A9020000}"/>
    <cellStyle name="Comma 38" xfId="684" xr:uid="{00000000-0005-0000-0000-0000AA020000}"/>
    <cellStyle name="Comma 39" xfId="685" xr:uid="{00000000-0005-0000-0000-0000AB020000}"/>
    <cellStyle name="Comma 4" xfId="686" xr:uid="{00000000-0005-0000-0000-0000AC020000}"/>
    <cellStyle name="Comma 4 2" xfId="687" xr:uid="{00000000-0005-0000-0000-0000AD020000}"/>
    <cellStyle name="Comma 4 2 2" xfId="688" xr:uid="{00000000-0005-0000-0000-0000AE020000}"/>
    <cellStyle name="Comma 4 3" xfId="689" xr:uid="{00000000-0005-0000-0000-0000AF020000}"/>
    <cellStyle name="Comma 40" xfId="690" xr:uid="{00000000-0005-0000-0000-0000B0020000}"/>
    <cellStyle name="Comma 41" xfId="691" xr:uid="{00000000-0005-0000-0000-0000B1020000}"/>
    <cellStyle name="Comma 42" xfId="692" xr:uid="{00000000-0005-0000-0000-0000B2020000}"/>
    <cellStyle name="Comma 43" xfId="693" xr:uid="{00000000-0005-0000-0000-0000B3020000}"/>
    <cellStyle name="Comma 43 2" xfId="694" xr:uid="{00000000-0005-0000-0000-0000B4020000}"/>
    <cellStyle name="Comma 43 2 2" xfId="695" xr:uid="{00000000-0005-0000-0000-0000B5020000}"/>
    <cellStyle name="Comma 43 2 2 2" xfId="696" xr:uid="{00000000-0005-0000-0000-0000B6020000}"/>
    <cellStyle name="Comma 43 2 3" xfId="697" xr:uid="{00000000-0005-0000-0000-0000B7020000}"/>
    <cellStyle name="Comma 43 3" xfId="698" xr:uid="{00000000-0005-0000-0000-0000B8020000}"/>
    <cellStyle name="Comma 43 3 2" xfId="699" xr:uid="{00000000-0005-0000-0000-0000B9020000}"/>
    <cellStyle name="Comma 43 3 2 2" xfId="700" xr:uid="{00000000-0005-0000-0000-0000BA020000}"/>
    <cellStyle name="Comma 43 3 3" xfId="701" xr:uid="{00000000-0005-0000-0000-0000BB020000}"/>
    <cellStyle name="Comma 43 4" xfId="702" xr:uid="{00000000-0005-0000-0000-0000BC020000}"/>
    <cellStyle name="Comma 43 4 2" xfId="703" xr:uid="{00000000-0005-0000-0000-0000BD020000}"/>
    <cellStyle name="Comma 43 5" xfId="704" xr:uid="{00000000-0005-0000-0000-0000BE020000}"/>
    <cellStyle name="Comma 43 5 2" xfId="705" xr:uid="{00000000-0005-0000-0000-0000BF020000}"/>
    <cellStyle name="Comma 43 6" xfId="706" xr:uid="{00000000-0005-0000-0000-0000C0020000}"/>
    <cellStyle name="Comma 44" xfId="707" xr:uid="{00000000-0005-0000-0000-0000C1020000}"/>
    <cellStyle name="Comma 44 2" xfId="708" xr:uid="{00000000-0005-0000-0000-0000C2020000}"/>
    <cellStyle name="Comma 44 2 2" xfId="709" xr:uid="{00000000-0005-0000-0000-0000C3020000}"/>
    <cellStyle name="Comma 44 2 2 2" xfId="710" xr:uid="{00000000-0005-0000-0000-0000C4020000}"/>
    <cellStyle name="Comma 44 2 3" xfId="711" xr:uid="{00000000-0005-0000-0000-0000C5020000}"/>
    <cellStyle name="Comma 44 3" xfId="712" xr:uid="{00000000-0005-0000-0000-0000C6020000}"/>
    <cellStyle name="Comma 44 3 2" xfId="713" xr:uid="{00000000-0005-0000-0000-0000C7020000}"/>
    <cellStyle name="Comma 44 3 2 2" xfId="714" xr:uid="{00000000-0005-0000-0000-0000C8020000}"/>
    <cellStyle name="Comma 44 3 3" xfId="715" xr:uid="{00000000-0005-0000-0000-0000C9020000}"/>
    <cellStyle name="Comma 44 4" xfId="716" xr:uid="{00000000-0005-0000-0000-0000CA020000}"/>
    <cellStyle name="Comma 44 4 2" xfId="717" xr:uid="{00000000-0005-0000-0000-0000CB020000}"/>
    <cellStyle name="Comma 44 5" xfId="718" xr:uid="{00000000-0005-0000-0000-0000CC020000}"/>
    <cellStyle name="Comma 44 5 2" xfId="719" xr:uid="{00000000-0005-0000-0000-0000CD020000}"/>
    <cellStyle name="Comma 44 6" xfId="720" xr:uid="{00000000-0005-0000-0000-0000CE020000}"/>
    <cellStyle name="Comma 45" xfId="721" xr:uid="{00000000-0005-0000-0000-0000CF020000}"/>
    <cellStyle name="Comma 45 2" xfId="722" xr:uid="{00000000-0005-0000-0000-0000D0020000}"/>
    <cellStyle name="Comma 45 2 2" xfId="723" xr:uid="{00000000-0005-0000-0000-0000D1020000}"/>
    <cellStyle name="Comma 45 2 2 2" xfId="724" xr:uid="{00000000-0005-0000-0000-0000D2020000}"/>
    <cellStyle name="Comma 45 2 3" xfId="725" xr:uid="{00000000-0005-0000-0000-0000D3020000}"/>
    <cellStyle name="Comma 45 3" xfId="726" xr:uid="{00000000-0005-0000-0000-0000D4020000}"/>
    <cellStyle name="Comma 45 3 2" xfId="727" xr:uid="{00000000-0005-0000-0000-0000D5020000}"/>
    <cellStyle name="Comma 45 3 2 2" xfId="728" xr:uid="{00000000-0005-0000-0000-0000D6020000}"/>
    <cellStyle name="Comma 45 3 3" xfId="729" xr:uid="{00000000-0005-0000-0000-0000D7020000}"/>
    <cellStyle name="Comma 45 4" xfId="730" xr:uid="{00000000-0005-0000-0000-0000D8020000}"/>
    <cellStyle name="Comma 45 4 2" xfId="731" xr:uid="{00000000-0005-0000-0000-0000D9020000}"/>
    <cellStyle name="Comma 45 5" xfId="732" xr:uid="{00000000-0005-0000-0000-0000DA020000}"/>
    <cellStyle name="Comma 45 5 2" xfId="733" xr:uid="{00000000-0005-0000-0000-0000DB020000}"/>
    <cellStyle name="Comma 45 6" xfId="734" xr:uid="{00000000-0005-0000-0000-0000DC020000}"/>
    <cellStyle name="Comma 46" xfId="735" xr:uid="{00000000-0005-0000-0000-0000DD020000}"/>
    <cellStyle name="Comma 46 2" xfId="736" xr:uid="{00000000-0005-0000-0000-0000DE020000}"/>
    <cellStyle name="Comma 46 2 2" xfId="737" xr:uid="{00000000-0005-0000-0000-0000DF020000}"/>
    <cellStyle name="Comma 46 2 2 2" xfId="738" xr:uid="{00000000-0005-0000-0000-0000E0020000}"/>
    <cellStyle name="Comma 46 2 3" xfId="739" xr:uid="{00000000-0005-0000-0000-0000E1020000}"/>
    <cellStyle name="Comma 46 3" xfId="740" xr:uid="{00000000-0005-0000-0000-0000E2020000}"/>
    <cellStyle name="Comma 46 3 2" xfId="741" xr:uid="{00000000-0005-0000-0000-0000E3020000}"/>
    <cellStyle name="Comma 46 3 2 2" xfId="742" xr:uid="{00000000-0005-0000-0000-0000E4020000}"/>
    <cellStyle name="Comma 46 3 3" xfId="743" xr:uid="{00000000-0005-0000-0000-0000E5020000}"/>
    <cellStyle name="Comma 46 4" xfId="744" xr:uid="{00000000-0005-0000-0000-0000E6020000}"/>
    <cellStyle name="Comma 46 4 2" xfId="745" xr:uid="{00000000-0005-0000-0000-0000E7020000}"/>
    <cellStyle name="Comma 46 5" xfId="746" xr:uid="{00000000-0005-0000-0000-0000E8020000}"/>
    <cellStyle name="Comma 46 5 2" xfId="747" xr:uid="{00000000-0005-0000-0000-0000E9020000}"/>
    <cellStyle name="Comma 46 6" xfId="748" xr:uid="{00000000-0005-0000-0000-0000EA020000}"/>
    <cellStyle name="Comma 47" xfId="749" xr:uid="{00000000-0005-0000-0000-0000EB020000}"/>
    <cellStyle name="Comma 47 2" xfId="750" xr:uid="{00000000-0005-0000-0000-0000EC020000}"/>
    <cellStyle name="Comma 47 2 2" xfId="751" xr:uid="{00000000-0005-0000-0000-0000ED020000}"/>
    <cellStyle name="Comma 47 2 2 2" xfId="752" xr:uid="{00000000-0005-0000-0000-0000EE020000}"/>
    <cellStyle name="Comma 47 2 3" xfId="753" xr:uid="{00000000-0005-0000-0000-0000EF020000}"/>
    <cellStyle name="Comma 47 3" xfId="754" xr:uid="{00000000-0005-0000-0000-0000F0020000}"/>
    <cellStyle name="Comma 47 3 2" xfId="755" xr:uid="{00000000-0005-0000-0000-0000F1020000}"/>
    <cellStyle name="Comma 47 3 2 2" xfId="756" xr:uid="{00000000-0005-0000-0000-0000F2020000}"/>
    <cellStyle name="Comma 47 3 3" xfId="757" xr:uid="{00000000-0005-0000-0000-0000F3020000}"/>
    <cellStyle name="Comma 47 4" xfId="758" xr:uid="{00000000-0005-0000-0000-0000F4020000}"/>
    <cellStyle name="Comma 47 4 2" xfId="759" xr:uid="{00000000-0005-0000-0000-0000F5020000}"/>
    <cellStyle name="Comma 47 5" xfId="760" xr:uid="{00000000-0005-0000-0000-0000F6020000}"/>
    <cellStyle name="Comma 47 5 2" xfId="761" xr:uid="{00000000-0005-0000-0000-0000F7020000}"/>
    <cellStyle name="Comma 47 6" xfId="762" xr:uid="{00000000-0005-0000-0000-0000F8020000}"/>
    <cellStyle name="Comma 48" xfId="763" xr:uid="{00000000-0005-0000-0000-0000F9020000}"/>
    <cellStyle name="Comma 48 2" xfId="764" xr:uid="{00000000-0005-0000-0000-0000FA020000}"/>
    <cellStyle name="Comma 48 2 2" xfId="765" xr:uid="{00000000-0005-0000-0000-0000FB020000}"/>
    <cellStyle name="Comma 48 2 2 2" xfId="766" xr:uid="{00000000-0005-0000-0000-0000FC020000}"/>
    <cellStyle name="Comma 48 2 3" xfId="767" xr:uid="{00000000-0005-0000-0000-0000FD020000}"/>
    <cellStyle name="Comma 48 3" xfId="768" xr:uid="{00000000-0005-0000-0000-0000FE020000}"/>
    <cellStyle name="Comma 48 3 2" xfId="769" xr:uid="{00000000-0005-0000-0000-0000FF020000}"/>
    <cellStyle name="Comma 48 3 2 2" xfId="770" xr:uid="{00000000-0005-0000-0000-000000030000}"/>
    <cellStyle name="Comma 48 3 3" xfId="771" xr:uid="{00000000-0005-0000-0000-000001030000}"/>
    <cellStyle name="Comma 48 4" xfId="772" xr:uid="{00000000-0005-0000-0000-000002030000}"/>
    <cellStyle name="Comma 48 4 2" xfId="773" xr:uid="{00000000-0005-0000-0000-000003030000}"/>
    <cellStyle name="Comma 48 5" xfId="774" xr:uid="{00000000-0005-0000-0000-000004030000}"/>
    <cellStyle name="Comma 48 5 2" xfId="775" xr:uid="{00000000-0005-0000-0000-000005030000}"/>
    <cellStyle name="Comma 48 6" xfId="776" xr:uid="{00000000-0005-0000-0000-000006030000}"/>
    <cellStyle name="Comma 49" xfId="777" xr:uid="{00000000-0005-0000-0000-000007030000}"/>
    <cellStyle name="Comma 49 2" xfId="778" xr:uid="{00000000-0005-0000-0000-000008030000}"/>
    <cellStyle name="Comma 49 2 2" xfId="779" xr:uid="{00000000-0005-0000-0000-000009030000}"/>
    <cellStyle name="Comma 49 2 2 2" xfId="780" xr:uid="{00000000-0005-0000-0000-00000A030000}"/>
    <cellStyle name="Comma 49 2 3" xfId="781" xr:uid="{00000000-0005-0000-0000-00000B030000}"/>
    <cellStyle name="Comma 49 3" xfId="782" xr:uid="{00000000-0005-0000-0000-00000C030000}"/>
    <cellStyle name="Comma 49 3 2" xfId="783" xr:uid="{00000000-0005-0000-0000-00000D030000}"/>
    <cellStyle name="Comma 49 3 2 2" xfId="784" xr:uid="{00000000-0005-0000-0000-00000E030000}"/>
    <cellStyle name="Comma 49 3 3" xfId="785" xr:uid="{00000000-0005-0000-0000-00000F030000}"/>
    <cellStyle name="Comma 49 4" xfId="786" xr:uid="{00000000-0005-0000-0000-000010030000}"/>
    <cellStyle name="Comma 49 4 2" xfId="787" xr:uid="{00000000-0005-0000-0000-000011030000}"/>
    <cellStyle name="Comma 49 5" xfId="788" xr:uid="{00000000-0005-0000-0000-000012030000}"/>
    <cellStyle name="Comma 49 5 2" xfId="789" xr:uid="{00000000-0005-0000-0000-000013030000}"/>
    <cellStyle name="Comma 49 6" xfId="790" xr:uid="{00000000-0005-0000-0000-000014030000}"/>
    <cellStyle name="Comma 5" xfId="791" xr:uid="{00000000-0005-0000-0000-000015030000}"/>
    <cellStyle name="Comma 5 10" xfId="792" xr:uid="{00000000-0005-0000-0000-000016030000}"/>
    <cellStyle name="Comma 5 2" xfId="793" xr:uid="{00000000-0005-0000-0000-000017030000}"/>
    <cellStyle name="Comma 5 2 2" xfId="794" xr:uid="{00000000-0005-0000-0000-000018030000}"/>
    <cellStyle name="Comma 5 2 2 2" xfId="795" xr:uid="{00000000-0005-0000-0000-000019030000}"/>
    <cellStyle name="Comma 5 2 2 2 2" xfId="796" xr:uid="{00000000-0005-0000-0000-00001A030000}"/>
    <cellStyle name="Comma 5 2 2 2 2 2" xfId="797" xr:uid="{00000000-0005-0000-0000-00001B030000}"/>
    <cellStyle name="Comma 5 2 2 2 3" xfId="798" xr:uid="{00000000-0005-0000-0000-00001C030000}"/>
    <cellStyle name="Comma 5 2 2 3" xfId="799" xr:uid="{00000000-0005-0000-0000-00001D030000}"/>
    <cellStyle name="Comma 5 2 2 3 2" xfId="800" xr:uid="{00000000-0005-0000-0000-00001E030000}"/>
    <cellStyle name="Comma 5 2 2 4" xfId="801" xr:uid="{00000000-0005-0000-0000-00001F030000}"/>
    <cellStyle name="Comma 5 2 3" xfId="802" xr:uid="{00000000-0005-0000-0000-000020030000}"/>
    <cellStyle name="Comma 5 2 3 2" xfId="803" xr:uid="{00000000-0005-0000-0000-000021030000}"/>
    <cellStyle name="Comma 5 2 3 2 2" xfId="804" xr:uid="{00000000-0005-0000-0000-000022030000}"/>
    <cellStyle name="Comma 5 2 3 2 2 2" xfId="805" xr:uid="{00000000-0005-0000-0000-000023030000}"/>
    <cellStyle name="Comma 5 2 3 2 3" xfId="806" xr:uid="{00000000-0005-0000-0000-000024030000}"/>
    <cellStyle name="Comma 5 2 3 3" xfId="807" xr:uid="{00000000-0005-0000-0000-000025030000}"/>
    <cellStyle name="Comma 5 2 3 3 2" xfId="808" xr:uid="{00000000-0005-0000-0000-000026030000}"/>
    <cellStyle name="Comma 5 2 3 4" xfId="809" xr:uid="{00000000-0005-0000-0000-000027030000}"/>
    <cellStyle name="Comma 5 2 4" xfId="810" xr:uid="{00000000-0005-0000-0000-000028030000}"/>
    <cellStyle name="Comma 5 2 4 2" xfId="811" xr:uid="{00000000-0005-0000-0000-000029030000}"/>
    <cellStyle name="Comma 5 2 4 2 2" xfId="812" xr:uid="{00000000-0005-0000-0000-00002A030000}"/>
    <cellStyle name="Comma 5 2 4 3" xfId="813" xr:uid="{00000000-0005-0000-0000-00002B030000}"/>
    <cellStyle name="Comma 5 2 5" xfId="814" xr:uid="{00000000-0005-0000-0000-00002C030000}"/>
    <cellStyle name="Comma 5 2 5 2" xfId="815" xr:uid="{00000000-0005-0000-0000-00002D030000}"/>
    <cellStyle name="Comma 5 2 6" xfId="816" xr:uid="{00000000-0005-0000-0000-00002E030000}"/>
    <cellStyle name="Comma 5 3" xfId="817" xr:uid="{00000000-0005-0000-0000-00002F030000}"/>
    <cellStyle name="Comma 5 3 2" xfId="818" xr:uid="{00000000-0005-0000-0000-000030030000}"/>
    <cellStyle name="Comma 5 3 2 2" xfId="819" xr:uid="{00000000-0005-0000-0000-000031030000}"/>
    <cellStyle name="Comma 5 3 2 2 2" xfId="820" xr:uid="{00000000-0005-0000-0000-000032030000}"/>
    <cellStyle name="Comma 5 3 2 2 2 2" xfId="821" xr:uid="{00000000-0005-0000-0000-000033030000}"/>
    <cellStyle name="Comma 5 3 2 2 3" xfId="822" xr:uid="{00000000-0005-0000-0000-000034030000}"/>
    <cellStyle name="Comma 5 3 2 3" xfId="823" xr:uid="{00000000-0005-0000-0000-000035030000}"/>
    <cellStyle name="Comma 5 3 2 3 2" xfId="824" xr:uid="{00000000-0005-0000-0000-000036030000}"/>
    <cellStyle name="Comma 5 3 2 4" xfId="825" xr:uid="{00000000-0005-0000-0000-000037030000}"/>
    <cellStyle name="Comma 5 3 3" xfId="826" xr:uid="{00000000-0005-0000-0000-000038030000}"/>
    <cellStyle name="Comma 5 3 3 2" xfId="827" xr:uid="{00000000-0005-0000-0000-000039030000}"/>
    <cellStyle name="Comma 5 3 3 2 2" xfId="828" xr:uid="{00000000-0005-0000-0000-00003A030000}"/>
    <cellStyle name="Comma 5 3 3 2 2 2" xfId="829" xr:uid="{00000000-0005-0000-0000-00003B030000}"/>
    <cellStyle name="Comma 5 3 3 2 3" xfId="830" xr:uid="{00000000-0005-0000-0000-00003C030000}"/>
    <cellStyle name="Comma 5 3 3 3" xfId="831" xr:uid="{00000000-0005-0000-0000-00003D030000}"/>
    <cellStyle name="Comma 5 3 3 3 2" xfId="832" xr:uid="{00000000-0005-0000-0000-00003E030000}"/>
    <cellStyle name="Comma 5 3 3 4" xfId="833" xr:uid="{00000000-0005-0000-0000-00003F030000}"/>
    <cellStyle name="Comma 5 3 4" xfId="834" xr:uid="{00000000-0005-0000-0000-000040030000}"/>
    <cellStyle name="Comma 5 3 4 2" xfId="835" xr:uid="{00000000-0005-0000-0000-000041030000}"/>
    <cellStyle name="Comma 5 3 4 2 2" xfId="836" xr:uid="{00000000-0005-0000-0000-000042030000}"/>
    <cellStyle name="Comma 5 3 4 3" xfId="837" xr:uid="{00000000-0005-0000-0000-000043030000}"/>
    <cellStyle name="Comma 5 3 5" xfId="838" xr:uid="{00000000-0005-0000-0000-000044030000}"/>
    <cellStyle name="Comma 5 3 5 2" xfId="839" xr:uid="{00000000-0005-0000-0000-000045030000}"/>
    <cellStyle name="Comma 5 3 6" xfId="840" xr:uid="{00000000-0005-0000-0000-000046030000}"/>
    <cellStyle name="Comma 5 4" xfId="841" xr:uid="{00000000-0005-0000-0000-000047030000}"/>
    <cellStyle name="Comma 5 4 2" xfId="842" xr:uid="{00000000-0005-0000-0000-000048030000}"/>
    <cellStyle name="Comma 5 4 2 2" xfId="843" xr:uid="{00000000-0005-0000-0000-000049030000}"/>
    <cellStyle name="Comma 5 4 2 2 2" xfId="844" xr:uid="{00000000-0005-0000-0000-00004A030000}"/>
    <cellStyle name="Comma 5 4 2 2 2 2" xfId="845" xr:uid="{00000000-0005-0000-0000-00004B030000}"/>
    <cellStyle name="Comma 5 4 2 2 3" xfId="846" xr:uid="{00000000-0005-0000-0000-00004C030000}"/>
    <cellStyle name="Comma 5 4 2 3" xfId="847" xr:uid="{00000000-0005-0000-0000-00004D030000}"/>
    <cellStyle name="Comma 5 4 2 3 2" xfId="848" xr:uid="{00000000-0005-0000-0000-00004E030000}"/>
    <cellStyle name="Comma 5 4 2 4" xfId="849" xr:uid="{00000000-0005-0000-0000-00004F030000}"/>
    <cellStyle name="Comma 5 4 3" xfId="850" xr:uid="{00000000-0005-0000-0000-000050030000}"/>
    <cellStyle name="Comma 5 4 3 2" xfId="851" xr:uid="{00000000-0005-0000-0000-000051030000}"/>
    <cellStyle name="Comma 5 4 3 2 2" xfId="852" xr:uid="{00000000-0005-0000-0000-000052030000}"/>
    <cellStyle name="Comma 5 4 3 2 2 2" xfId="853" xr:uid="{00000000-0005-0000-0000-000053030000}"/>
    <cellStyle name="Comma 5 4 3 2 3" xfId="854" xr:uid="{00000000-0005-0000-0000-000054030000}"/>
    <cellStyle name="Comma 5 4 3 3" xfId="855" xr:uid="{00000000-0005-0000-0000-000055030000}"/>
    <cellStyle name="Comma 5 4 3 3 2" xfId="856" xr:uid="{00000000-0005-0000-0000-000056030000}"/>
    <cellStyle name="Comma 5 4 3 4" xfId="857" xr:uid="{00000000-0005-0000-0000-000057030000}"/>
    <cellStyle name="Comma 5 4 4" xfId="858" xr:uid="{00000000-0005-0000-0000-000058030000}"/>
    <cellStyle name="Comma 5 4 4 2" xfId="859" xr:uid="{00000000-0005-0000-0000-000059030000}"/>
    <cellStyle name="Comma 5 4 4 2 2" xfId="860" xr:uid="{00000000-0005-0000-0000-00005A030000}"/>
    <cellStyle name="Comma 5 4 4 3" xfId="861" xr:uid="{00000000-0005-0000-0000-00005B030000}"/>
    <cellStyle name="Comma 5 4 5" xfId="862" xr:uid="{00000000-0005-0000-0000-00005C030000}"/>
    <cellStyle name="Comma 5 4 5 2" xfId="863" xr:uid="{00000000-0005-0000-0000-00005D030000}"/>
    <cellStyle name="Comma 5 4 6" xfId="864" xr:uid="{00000000-0005-0000-0000-00005E030000}"/>
    <cellStyle name="Comma 5 5" xfId="865" xr:uid="{00000000-0005-0000-0000-00005F030000}"/>
    <cellStyle name="Comma 5 5 2" xfId="866" xr:uid="{00000000-0005-0000-0000-000060030000}"/>
    <cellStyle name="Comma 5 5 2 2" xfId="867" xr:uid="{00000000-0005-0000-0000-000061030000}"/>
    <cellStyle name="Comma 5 5 2 2 2" xfId="868" xr:uid="{00000000-0005-0000-0000-000062030000}"/>
    <cellStyle name="Comma 5 5 2 3" xfId="869" xr:uid="{00000000-0005-0000-0000-000063030000}"/>
    <cellStyle name="Comma 5 5 3" xfId="870" xr:uid="{00000000-0005-0000-0000-000064030000}"/>
    <cellStyle name="Comma 5 5 3 2" xfId="871" xr:uid="{00000000-0005-0000-0000-000065030000}"/>
    <cellStyle name="Comma 5 5 4" xfId="872" xr:uid="{00000000-0005-0000-0000-000066030000}"/>
    <cellStyle name="Comma 5 6" xfId="873" xr:uid="{00000000-0005-0000-0000-000067030000}"/>
    <cellStyle name="Comma 5 6 2" xfId="874" xr:uid="{00000000-0005-0000-0000-000068030000}"/>
    <cellStyle name="Comma 5 6 2 2" xfId="875" xr:uid="{00000000-0005-0000-0000-000069030000}"/>
    <cellStyle name="Comma 5 6 2 2 2" xfId="876" xr:uid="{00000000-0005-0000-0000-00006A030000}"/>
    <cellStyle name="Comma 5 6 2 3" xfId="877" xr:uid="{00000000-0005-0000-0000-00006B030000}"/>
    <cellStyle name="Comma 5 6 3" xfId="878" xr:uid="{00000000-0005-0000-0000-00006C030000}"/>
    <cellStyle name="Comma 5 6 3 2" xfId="879" xr:uid="{00000000-0005-0000-0000-00006D030000}"/>
    <cellStyle name="Comma 5 6 4" xfId="880" xr:uid="{00000000-0005-0000-0000-00006E030000}"/>
    <cellStyle name="Comma 5 7" xfId="881" xr:uid="{00000000-0005-0000-0000-00006F030000}"/>
    <cellStyle name="Comma 5 7 2" xfId="882" xr:uid="{00000000-0005-0000-0000-000070030000}"/>
    <cellStyle name="Comma 5 7 2 2" xfId="883" xr:uid="{00000000-0005-0000-0000-000071030000}"/>
    <cellStyle name="Comma 5 7 3" xfId="884" xr:uid="{00000000-0005-0000-0000-000072030000}"/>
    <cellStyle name="Comma 5 8" xfId="885" xr:uid="{00000000-0005-0000-0000-000073030000}"/>
    <cellStyle name="Comma 5 8 2" xfId="886" xr:uid="{00000000-0005-0000-0000-000074030000}"/>
    <cellStyle name="Comma 5 9" xfId="887" xr:uid="{00000000-0005-0000-0000-000075030000}"/>
    <cellStyle name="Comma 50" xfId="888" xr:uid="{00000000-0005-0000-0000-000076030000}"/>
    <cellStyle name="Comma 51" xfId="889" xr:uid="{00000000-0005-0000-0000-000077030000}"/>
    <cellStyle name="Comma 52" xfId="890" xr:uid="{00000000-0005-0000-0000-000078030000}"/>
    <cellStyle name="Comma 53" xfId="891" xr:uid="{00000000-0005-0000-0000-000079030000}"/>
    <cellStyle name="Comma 54" xfId="892" xr:uid="{00000000-0005-0000-0000-00007A030000}"/>
    <cellStyle name="Comma 55" xfId="893" xr:uid="{00000000-0005-0000-0000-00007B030000}"/>
    <cellStyle name="Comma 56" xfId="894" xr:uid="{00000000-0005-0000-0000-00007C030000}"/>
    <cellStyle name="Comma 57" xfId="895" xr:uid="{00000000-0005-0000-0000-00007D030000}"/>
    <cellStyle name="Comma 58" xfId="896" xr:uid="{00000000-0005-0000-0000-00007E030000}"/>
    <cellStyle name="Comma 59" xfId="897" xr:uid="{00000000-0005-0000-0000-00007F030000}"/>
    <cellStyle name="Comma 6" xfId="898" xr:uid="{00000000-0005-0000-0000-000080030000}"/>
    <cellStyle name="Comma 60" xfId="899" xr:uid="{00000000-0005-0000-0000-000081030000}"/>
    <cellStyle name="Comma 60 2" xfId="900" xr:uid="{00000000-0005-0000-0000-000082030000}"/>
    <cellStyle name="Comma 60 2 2" xfId="901" xr:uid="{00000000-0005-0000-0000-000083030000}"/>
    <cellStyle name="Comma 60 2 2 2" xfId="902" xr:uid="{00000000-0005-0000-0000-000084030000}"/>
    <cellStyle name="Comma 60 2 3" xfId="903" xr:uid="{00000000-0005-0000-0000-000085030000}"/>
    <cellStyle name="Comma 60 3" xfId="904" xr:uid="{00000000-0005-0000-0000-000086030000}"/>
    <cellStyle name="Comma 60 3 2" xfId="905" xr:uid="{00000000-0005-0000-0000-000087030000}"/>
    <cellStyle name="Comma 60 3 2 2" xfId="906" xr:uid="{00000000-0005-0000-0000-000088030000}"/>
    <cellStyle name="Comma 60 3 3" xfId="907" xr:uid="{00000000-0005-0000-0000-000089030000}"/>
    <cellStyle name="Comma 60 4" xfId="908" xr:uid="{00000000-0005-0000-0000-00008A030000}"/>
    <cellStyle name="Comma 60 4 2" xfId="909" xr:uid="{00000000-0005-0000-0000-00008B030000}"/>
    <cellStyle name="Comma 60 5" xfId="910" xr:uid="{00000000-0005-0000-0000-00008C030000}"/>
    <cellStyle name="Comma 60 5 2" xfId="911" xr:uid="{00000000-0005-0000-0000-00008D030000}"/>
    <cellStyle name="Comma 60 6" xfId="912" xr:uid="{00000000-0005-0000-0000-00008E030000}"/>
    <cellStyle name="Comma 61" xfId="913" xr:uid="{00000000-0005-0000-0000-00008F030000}"/>
    <cellStyle name="Comma 61 2" xfId="914" xr:uid="{00000000-0005-0000-0000-000090030000}"/>
    <cellStyle name="Comma 61 2 2" xfId="915" xr:uid="{00000000-0005-0000-0000-000091030000}"/>
    <cellStyle name="Comma 61 2 2 2" xfId="916" xr:uid="{00000000-0005-0000-0000-000092030000}"/>
    <cellStyle name="Comma 61 2 3" xfId="917" xr:uid="{00000000-0005-0000-0000-000093030000}"/>
    <cellStyle name="Comma 61 3" xfId="918" xr:uid="{00000000-0005-0000-0000-000094030000}"/>
    <cellStyle name="Comma 61 3 2" xfId="919" xr:uid="{00000000-0005-0000-0000-000095030000}"/>
    <cellStyle name="Comma 61 3 2 2" xfId="920" xr:uid="{00000000-0005-0000-0000-000096030000}"/>
    <cellStyle name="Comma 61 3 3" xfId="921" xr:uid="{00000000-0005-0000-0000-000097030000}"/>
    <cellStyle name="Comma 61 4" xfId="922" xr:uid="{00000000-0005-0000-0000-000098030000}"/>
    <cellStyle name="Comma 61 4 2" xfId="923" xr:uid="{00000000-0005-0000-0000-000099030000}"/>
    <cellStyle name="Comma 61 5" xfId="924" xr:uid="{00000000-0005-0000-0000-00009A030000}"/>
    <cellStyle name="Comma 61 5 2" xfId="925" xr:uid="{00000000-0005-0000-0000-00009B030000}"/>
    <cellStyle name="Comma 61 6" xfId="926" xr:uid="{00000000-0005-0000-0000-00009C030000}"/>
    <cellStyle name="Comma 62" xfId="927" xr:uid="{00000000-0005-0000-0000-00009D030000}"/>
    <cellStyle name="Comma 62 2" xfId="928" xr:uid="{00000000-0005-0000-0000-00009E030000}"/>
    <cellStyle name="Comma 62 2 2" xfId="929" xr:uid="{00000000-0005-0000-0000-00009F030000}"/>
    <cellStyle name="Comma 62 2 2 2" xfId="930" xr:uid="{00000000-0005-0000-0000-0000A0030000}"/>
    <cellStyle name="Comma 62 2 3" xfId="931" xr:uid="{00000000-0005-0000-0000-0000A1030000}"/>
    <cellStyle name="Comma 62 3" xfId="932" xr:uid="{00000000-0005-0000-0000-0000A2030000}"/>
    <cellStyle name="Comma 62 3 2" xfId="933" xr:uid="{00000000-0005-0000-0000-0000A3030000}"/>
    <cellStyle name="Comma 62 3 2 2" xfId="934" xr:uid="{00000000-0005-0000-0000-0000A4030000}"/>
    <cellStyle name="Comma 62 3 3" xfId="935" xr:uid="{00000000-0005-0000-0000-0000A5030000}"/>
    <cellStyle name="Comma 62 4" xfId="936" xr:uid="{00000000-0005-0000-0000-0000A6030000}"/>
    <cellStyle name="Comma 62 4 2" xfId="937" xr:uid="{00000000-0005-0000-0000-0000A7030000}"/>
    <cellStyle name="Comma 62 5" xfId="938" xr:uid="{00000000-0005-0000-0000-0000A8030000}"/>
    <cellStyle name="Comma 62 5 2" xfId="939" xr:uid="{00000000-0005-0000-0000-0000A9030000}"/>
    <cellStyle name="Comma 62 6" xfId="940" xr:uid="{00000000-0005-0000-0000-0000AA030000}"/>
    <cellStyle name="Comma 63" xfId="941" xr:uid="{00000000-0005-0000-0000-0000AB030000}"/>
    <cellStyle name="Comma 63 2" xfId="942" xr:uid="{00000000-0005-0000-0000-0000AC030000}"/>
    <cellStyle name="Comma 63 2 2" xfId="943" xr:uid="{00000000-0005-0000-0000-0000AD030000}"/>
    <cellStyle name="Comma 63 2 2 2" xfId="944" xr:uid="{00000000-0005-0000-0000-0000AE030000}"/>
    <cellStyle name="Comma 63 2 3" xfId="945" xr:uid="{00000000-0005-0000-0000-0000AF030000}"/>
    <cellStyle name="Comma 63 3" xfId="946" xr:uid="{00000000-0005-0000-0000-0000B0030000}"/>
    <cellStyle name="Comma 63 3 2" xfId="947" xr:uid="{00000000-0005-0000-0000-0000B1030000}"/>
    <cellStyle name="Comma 63 3 2 2" xfId="948" xr:uid="{00000000-0005-0000-0000-0000B2030000}"/>
    <cellStyle name="Comma 63 3 3" xfId="949" xr:uid="{00000000-0005-0000-0000-0000B3030000}"/>
    <cellStyle name="Comma 63 4" xfId="950" xr:uid="{00000000-0005-0000-0000-0000B4030000}"/>
    <cellStyle name="Comma 63 4 2" xfId="951" xr:uid="{00000000-0005-0000-0000-0000B5030000}"/>
    <cellStyle name="Comma 63 5" xfId="952" xr:uid="{00000000-0005-0000-0000-0000B6030000}"/>
    <cellStyle name="Comma 63 5 2" xfId="953" xr:uid="{00000000-0005-0000-0000-0000B7030000}"/>
    <cellStyle name="Comma 63 6" xfId="954" xr:uid="{00000000-0005-0000-0000-0000B8030000}"/>
    <cellStyle name="Comma 64" xfId="955" xr:uid="{00000000-0005-0000-0000-0000B9030000}"/>
    <cellStyle name="Comma 65" xfId="956" xr:uid="{00000000-0005-0000-0000-0000BA030000}"/>
    <cellStyle name="Comma 66" xfId="957" xr:uid="{00000000-0005-0000-0000-0000BB030000}"/>
    <cellStyle name="Comma 67" xfId="958" xr:uid="{00000000-0005-0000-0000-0000BC030000}"/>
    <cellStyle name="Comma 68" xfId="959" xr:uid="{00000000-0005-0000-0000-0000BD030000}"/>
    <cellStyle name="Comma 68 2" xfId="960" xr:uid="{00000000-0005-0000-0000-0000BE030000}"/>
    <cellStyle name="Comma 68 2 2" xfId="961" xr:uid="{00000000-0005-0000-0000-0000BF030000}"/>
    <cellStyle name="Comma 68 2 2 2" xfId="962" xr:uid="{00000000-0005-0000-0000-0000C0030000}"/>
    <cellStyle name="Comma 68 2 3" xfId="963" xr:uid="{00000000-0005-0000-0000-0000C1030000}"/>
    <cellStyle name="Comma 68 3" xfId="964" xr:uid="{00000000-0005-0000-0000-0000C2030000}"/>
    <cellStyle name="Comma 68 3 2" xfId="965" xr:uid="{00000000-0005-0000-0000-0000C3030000}"/>
    <cellStyle name="Comma 68 3 2 2" xfId="966" xr:uid="{00000000-0005-0000-0000-0000C4030000}"/>
    <cellStyle name="Comma 68 3 3" xfId="967" xr:uid="{00000000-0005-0000-0000-0000C5030000}"/>
    <cellStyle name="Comma 68 4" xfId="968" xr:uid="{00000000-0005-0000-0000-0000C6030000}"/>
    <cellStyle name="Comma 68 4 2" xfId="969" xr:uid="{00000000-0005-0000-0000-0000C7030000}"/>
    <cellStyle name="Comma 68 5" xfId="970" xr:uid="{00000000-0005-0000-0000-0000C8030000}"/>
    <cellStyle name="Comma 68 5 2" xfId="971" xr:uid="{00000000-0005-0000-0000-0000C9030000}"/>
    <cellStyle name="Comma 68 6" xfId="972" xr:uid="{00000000-0005-0000-0000-0000CA030000}"/>
    <cellStyle name="Comma 69" xfId="973" xr:uid="{00000000-0005-0000-0000-0000CB030000}"/>
    <cellStyle name="Comma 69 2" xfId="974" xr:uid="{00000000-0005-0000-0000-0000CC030000}"/>
    <cellStyle name="Comma 69 2 2" xfId="975" xr:uid="{00000000-0005-0000-0000-0000CD030000}"/>
    <cellStyle name="Comma 69 2 2 2" xfId="976" xr:uid="{00000000-0005-0000-0000-0000CE030000}"/>
    <cellStyle name="Comma 69 2 3" xfId="977" xr:uid="{00000000-0005-0000-0000-0000CF030000}"/>
    <cellStyle name="Comma 69 3" xfId="978" xr:uid="{00000000-0005-0000-0000-0000D0030000}"/>
    <cellStyle name="Comma 69 3 2" xfId="979" xr:uid="{00000000-0005-0000-0000-0000D1030000}"/>
    <cellStyle name="Comma 69 3 2 2" xfId="980" xr:uid="{00000000-0005-0000-0000-0000D2030000}"/>
    <cellStyle name="Comma 69 3 3" xfId="981" xr:uid="{00000000-0005-0000-0000-0000D3030000}"/>
    <cellStyle name="Comma 69 4" xfId="982" xr:uid="{00000000-0005-0000-0000-0000D4030000}"/>
    <cellStyle name="Comma 69 4 2" xfId="983" xr:uid="{00000000-0005-0000-0000-0000D5030000}"/>
    <cellStyle name="Comma 69 5" xfId="984" xr:uid="{00000000-0005-0000-0000-0000D6030000}"/>
    <cellStyle name="Comma 69 5 2" xfId="985" xr:uid="{00000000-0005-0000-0000-0000D7030000}"/>
    <cellStyle name="Comma 69 6" xfId="986" xr:uid="{00000000-0005-0000-0000-0000D8030000}"/>
    <cellStyle name="Comma 7" xfId="987" xr:uid="{00000000-0005-0000-0000-0000D9030000}"/>
    <cellStyle name="Comma 70" xfId="988" xr:uid="{00000000-0005-0000-0000-0000DA030000}"/>
    <cellStyle name="Comma 70 2" xfId="989" xr:uid="{00000000-0005-0000-0000-0000DB030000}"/>
    <cellStyle name="Comma 70 2 2" xfId="990" xr:uid="{00000000-0005-0000-0000-0000DC030000}"/>
    <cellStyle name="Comma 70 2 2 2" xfId="991" xr:uid="{00000000-0005-0000-0000-0000DD030000}"/>
    <cellStyle name="Comma 70 2 3" xfId="992" xr:uid="{00000000-0005-0000-0000-0000DE030000}"/>
    <cellStyle name="Comma 70 3" xfId="993" xr:uid="{00000000-0005-0000-0000-0000DF030000}"/>
    <cellStyle name="Comma 70 3 2" xfId="994" xr:uid="{00000000-0005-0000-0000-0000E0030000}"/>
    <cellStyle name="Comma 70 3 2 2" xfId="995" xr:uid="{00000000-0005-0000-0000-0000E1030000}"/>
    <cellStyle name="Comma 70 3 3" xfId="996" xr:uid="{00000000-0005-0000-0000-0000E2030000}"/>
    <cellStyle name="Comma 70 4" xfId="997" xr:uid="{00000000-0005-0000-0000-0000E3030000}"/>
    <cellStyle name="Comma 70 4 2" xfId="998" xr:uid="{00000000-0005-0000-0000-0000E4030000}"/>
    <cellStyle name="Comma 70 5" xfId="999" xr:uid="{00000000-0005-0000-0000-0000E5030000}"/>
    <cellStyle name="Comma 70 5 2" xfId="1000" xr:uid="{00000000-0005-0000-0000-0000E6030000}"/>
    <cellStyle name="Comma 70 6" xfId="1001" xr:uid="{00000000-0005-0000-0000-0000E7030000}"/>
    <cellStyle name="Comma 71" xfId="1002" xr:uid="{00000000-0005-0000-0000-0000E8030000}"/>
    <cellStyle name="Comma 71 2" xfId="1003" xr:uid="{00000000-0005-0000-0000-0000E9030000}"/>
    <cellStyle name="Comma 71 2 2" xfId="1004" xr:uid="{00000000-0005-0000-0000-0000EA030000}"/>
    <cellStyle name="Comma 71 2 2 2" xfId="1005" xr:uid="{00000000-0005-0000-0000-0000EB030000}"/>
    <cellStyle name="Comma 71 2 3" xfId="1006" xr:uid="{00000000-0005-0000-0000-0000EC030000}"/>
    <cellStyle name="Comma 71 3" xfId="1007" xr:uid="{00000000-0005-0000-0000-0000ED030000}"/>
    <cellStyle name="Comma 71 3 2" xfId="1008" xr:uid="{00000000-0005-0000-0000-0000EE030000}"/>
    <cellStyle name="Comma 71 3 2 2" xfId="1009" xr:uid="{00000000-0005-0000-0000-0000EF030000}"/>
    <cellStyle name="Comma 71 3 3" xfId="1010" xr:uid="{00000000-0005-0000-0000-0000F0030000}"/>
    <cellStyle name="Comma 71 4" xfId="1011" xr:uid="{00000000-0005-0000-0000-0000F1030000}"/>
    <cellStyle name="Comma 71 4 2" xfId="1012" xr:uid="{00000000-0005-0000-0000-0000F2030000}"/>
    <cellStyle name="Comma 71 5" xfId="1013" xr:uid="{00000000-0005-0000-0000-0000F3030000}"/>
    <cellStyle name="Comma 71 5 2" xfId="1014" xr:uid="{00000000-0005-0000-0000-0000F4030000}"/>
    <cellStyle name="Comma 71 6" xfId="1015" xr:uid="{00000000-0005-0000-0000-0000F5030000}"/>
    <cellStyle name="Comma 72" xfId="1016" xr:uid="{00000000-0005-0000-0000-0000F6030000}"/>
    <cellStyle name="Comma 73" xfId="1017" xr:uid="{00000000-0005-0000-0000-0000F7030000}"/>
    <cellStyle name="Comma 74" xfId="1018" xr:uid="{00000000-0005-0000-0000-0000F8030000}"/>
    <cellStyle name="Comma 74 2" xfId="1019" xr:uid="{00000000-0005-0000-0000-0000F9030000}"/>
    <cellStyle name="Comma 74 2 2" xfId="1020" xr:uid="{00000000-0005-0000-0000-0000FA030000}"/>
    <cellStyle name="Comma 74 2 2 2" xfId="1021" xr:uid="{00000000-0005-0000-0000-0000FB030000}"/>
    <cellStyle name="Comma 74 2 3" xfId="1022" xr:uid="{00000000-0005-0000-0000-0000FC030000}"/>
    <cellStyle name="Comma 74 3" xfId="1023" xr:uid="{00000000-0005-0000-0000-0000FD030000}"/>
    <cellStyle name="Comma 74 3 2" xfId="1024" xr:uid="{00000000-0005-0000-0000-0000FE030000}"/>
    <cellStyle name="Comma 74 3 2 2" xfId="1025" xr:uid="{00000000-0005-0000-0000-0000FF030000}"/>
    <cellStyle name="Comma 74 3 3" xfId="1026" xr:uid="{00000000-0005-0000-0000-000000040000}"/>
    <cellStyle name="Comma 74 4" xfId="1027" xr:uid="{00000000-0005-0000-0000-000001040000}"/>
    <cellStyle name="Comma 74 4 2" xfId="1028" xr:uid="{00000000-0005-0000-0000-000002040000}"/>
    <cellStyle name="Comma 74 5" xfId="1029" xr:uid="{00000000-0005-0000-0000-000003040000}"/>
    <cellStyle name="Comma 74 5 2" xfId="1030" xr:uid="{00000000-0005-0000-0000-000004040000}"/>
    <cellStyle name="Comma 74 6" xfId="1031" xr:uid="{00000000-0005-0000-0000-000005040000}"/>
    <cellStyle name="Comma 75" xfId="1032" xr:uid="{00000000-0005-0000-0000-000006040000}"/>
    <cellStyle name="Comma 75 2" xfId="1033" xr:uid="{00000000-0005-0000-0000-000007040000}"/>
    <cellStyle name="Comma 75 2 2" xfId="1034" xr:uid="{00000000-0005-0000-0000-000008040000}"/>
    <cellStyle name="Comma 75 2 2 2" xfId="1035" xr:uid="{00000000-0005-0000-0000-000009040000}"/>
    <cellStyle name="Comma 75 2 3" xfId="1036" xr:uid="{00000000-0005-0000-0000-00000A040000}"/>
    <cellStyle name="Comma 75 3" xfId="1037" xr:uid="{00000000-0005-0000-0000-00000B040000}"/>
    <cellStyle name="Comma 75 3 2" xfId="1038" xr:uid="{00000000-0005-0000-0000-00000C040000}"/>
    <cellStyle name="Comma 75 3 2 2" xfId="1039" xr:uid="{00000000-0005-0000-0000-00000D040000}"/>
    <cellStyle name="Comma 75 3 3" xfId="1040" xr:uid="{00000000-0005-0000-0000-00000E040000}"/>
    <cellStyle name="Comma 75 4" xfId="1041" xr:uid="{00000000-0005-0000-0000-00000F040000}"/>
    <cellStyle name="Comma 75 4 2" xfId="1042" xr:uid="{00000000-0005-0000-0000-000010040000}"/>
    <cellStyle name="Comma 75 5" xfId="1043" xr:uid="{00000000-0005-0000-0000-000011040000}"/>
    <cellStyle name="Comma 75 5 2" xfId="1044" xr:uid="{00000000-0005-0000-0000-000012040000}"/>
    <cellStyle name="Comma 75 6" xfId="1045" xr:uid="{00000000-0005-0000-0000-000013040000}"/>
    <cellStyle name="Comma 76" xfId="1046" xr:uid="{00000000-0005-0000-0000-000014040000}"/>
    <cellStyle name="Comma 76 2" xfId="1047" xr:uid="{00000000-0005-0000-0000-000015040000}"/>
    <cellStyle name="Comma 76 2 2" xfId="1048" xr:uid="{00000000-0005-0000-0000-000016040000}"/>
    <cellStyle name="Comma 76 2 2 2" xfId="1049" xr:uid="{00000000-0005-0000-0000-000017040000}"/>
    <cellStyle name="Comma 76 2 3" xfId="1050" xr:uid="{00000000-0005-0000-0000-000018040000}"/>
    <cellStyle name="Comma 76 3" xfId="1051" xr:uid="{00000000-0005-0000-0000-000019040000}"/>
    <cellStyle name="Comma 76 3 2" xfId="1052" xr:uid="{00000000-0005-0000-0000-00001A040000}"/>
    <cellStyle name="Comma 76 3 2 2" xfId="1053" xr:uid="{00000000-0005-0000-0000-00001B040000}"/>
    <cellStyle name="Comma 76 3 3" xfId="1054" xr:uid="{00000000-0005-0000-0000-00001C040000}"/>
    <cellStyle name="Comma 76 4" xfId="1055" xr:uid="{00000000-0005-0000-0000-00001D040000}"/>
    <cellStyle name="Comma 76 4 2" xfId="1056" xr:uid="{00000000-0005-0000-0000-00001E040000}"/>
    <cellStyle name="Comma 76 5" xfId="1057" xr:uid="{00000000-0005-0000-0000-00001F040000}"/>
    <cellStyle name="Comma 76 5 2" xfId="1058" xr:uid="{00000000-0005-0000-0000-000020040000}"/>
    <cellStyle name="Comma 76 6" xfId="1059" xr:uid="{00000000-0005-0000-0000-000021040000}"/>
    <cellStyle name="Comma 77" xfId="1060" xr:uid="{00000000-0005-0000-0000-000022040000}"/>
    <cellStyle name="Comma 78" xfId="1061" xr:uid="{00000000-0005-0000-0000-000023040000}"/>
    <cellStyle name="Comma 79" xfId="1062" xr:uid="{00000000-0005-0000-0000-000024040000}"/>
    <cellStyle name="Comma 8" xfId="1063" xr:uid="{00000000-0005-0000-0000-000025040000}"/>
    <cellStyle name="Comma 80" xfId="1064" xr:uid="{00000000-0005-0000-0000-000026040000}"/>
    <cellStyle name="Comma 81" xfId="1065" xr:uid="{00000000-0005-0000-0000-000027040000}"/>
    <cellStyle name="Comma 82" xfId="1066" xr:uid="{00000000-0005-0000-0000-000028040000}"/>
    <cellStyle name="Comma 82 2" xfId="1067" xr:uid="{00000000-0005-0000-0000-000029040000}"/>
    <cellStyle name="Comma 82 2 2" xfId="1068" xr:uid="{00000000-0005-0000-0000-00002A040000}"/>
    <cellStyle name="Comma 82 2 2 2" xfId="1069" xr:uid="{00000000-0005-0000-0000-00002B040000}"/>
    <cellStyle name="Comma 82 2 3" xfId="1070" xr:uid="{00000000-0005-0000-0000-00002C040000}"/>
    <cellStyle name="Comma 82 3" xfId="1071" xr:uid="{00000000-0005-0000-0000-00002D040000}"/>
    <cellStyle name="Comma 82 3 2" xfId="1072" xr:uid="{00000000-0005-0000-0000-00002E040000}"/>
    <cellStyle name="Comma 82 3 2 2" xfId="1073" xr:uid="{00000000-0005-0000-0000-00002F040000}"/>
    <cellStyle name="Comma 82 3 3" xfId="1074" xr:uid="{00000000-0005-0000-0000-000030040000}"/>
    <cellStyle name="Comma 82 4" xfId="1075" xr:uid="{00000000-0005-0000-0000-000031040000}"/>
    <cellStyle name="Comma 82 4 2" xfId="1076" xr:uid="{00000000-0005-0000-0000-000032040000}"/>
    <cellStyle name="Comma 82 5" xfId="1077" xr:uid="{00000000-0005-0000-0000-000033040000}"/>
    <cellStyle name="Comma 82 5 2" xfId="1078" xr:uid="{00000000-0005-0000-0000-000034040000}"/>
    <cellStyle name="Comma 82 6" xfId="1079" xr:uid="{00000000-0005-0000-0000-000035040000}"/>
    <cellStyle name="Comma 83" xfId="1080" xr:uid="{00000000-0005-0000-0000-000036040000}"/>
    <cellStyle name="Comma 83 2" xfId="1081" xr:uid="{00000000-0005-0000-0000-000037040000}"/>
    <cellStyle name="Comma 83 2 2" xfId="1082" xr:uid="{00000000-0005-0000-0000-000038040000}"/>
    <cellStyle name="Comma 83 2 2 2" xfId="1083" xr:uid="{00000000-0005-0000-0000-000039040000}"/>
    <cellStyle name="Comma 83 2 3" xfId="1084" xr:uid="{00000000-0005-0000-0000-00003A040000}"/>
    <cellStyle name="Comma 83 3" xfId="1085" xr:uid="{00000000-0005-0000-0000-00003B040000}"/>
    <cellStyle name="Comma 83 3 2" xfId="1086" xr:uid="{00000000-0005-0000-0000-00003C040000}"/>
    <cellStyle name="Comma 83 3 2 2" xfId="1087" xr:uid="{00000000-0005-0000-0000-00003D040000}"/>
    <cellStyle name="Comma 83 3 3" xfId="1088" xr:uid="{00000000-0005-0000-0000-00003E040000}"/>
    <cellStyle name="Comma 83 4" xfId="1089" xr:uid="{00000000-0005-0000-0000-00003F040000}"/>
    <cellStyle name="Comma 83 4 2" xfId="1090" xr:uid="{00000000-0005-0000-0000-000040040000}"/>
    <cellStyle name="Comma 83 5" xfId="1091" xr:uid="{00000000-0005-0000-0000-000041040000}"/>
    <cellStyle name="Comma 83 5 2" xfId="1092" xr:uid="{00000000-0005-0000-0000-000042040000}"/>
    <cellStyle name="Comma 83 6" xfId="1093" xr:uid="{00000000-0005-0000-0000-000043040000}"/>
    <cellStyle name="Comma 84" xfId="1094" xr:uid="{00000000-0005-0000-0000-000044040000}"/>
    <cellStyle name="Comma 85" xfId="1095" xr:uid="{00000000-0005-0000-0000-000045040000}"/>
    <cellStyle name="Comma 86" xfId="1096" xr:uid="{00000000-0005-0000-0000-000046040000}"/>
    <cellStyle name="Comma 86 2" xfId="1097" xr:uid="{00000000-0005-0000-0000-000047040000}"/>
    <cellStyle name="Comma 86 2 2" xfId="1098" xr:uid="{00000000-0005-0000-0000-000048040000}"/>
    <cellStyle name="Comma 86 3" xfId="1099" xr:uid="{00000000-0005-0000-0000-000049040000}"/>
    <cellStyle name="Comma 86 4" xfId="1100" xr:uid="{00000000-0005-0000-0000-00004A040000}"/>
    <cellStyle name="Comma 87" xfId="1101" xr:uid="{00000000-0005-0000-0000-00004B040000}"/>
    <cellStyle name="Comma 87 2" xfId="1102" xr:uid="{00000000-0005-0000-0000-00004C040000}"/>
    <cellStyle name="Comma 87 2 2" xfId="1103" xr:uid="{00000000-0005-0000-0000-00004D040000}"/>
    <cellStyle name="Comma 87 3" xfId="1104" xr:uid="{00000000-0005-0000-0000-00004E040000}"/>
    <cellStyle name="Comma 88" xfId="1105" xr:uid="{00000000-0005-0000-0000-00004F040000}"/>
    <cellStyle name="Comma 88 2" xfId="1106" xr:uid="{00000000-0005-0000-0000-000050040000}"/>
    <cellStyle name="Comma 88 2 2" xfId="1107" xr:uid="{00000000-0005-0000-0000-000051040000}"/>
    <cellStyle name="Comma 88 3" xfId="1108" xr:uid="{00000000-0005-0000-0000-000052040000}"/>
    <cellStyle name="Comma 89" xfId="1109" xr:uid="{00000000-0005-0000-0000-000053040000}"/>
    <cellStyle name="Comma 89 2" xfId="1110" xr:uid="{00000000-0005-0000-0000-000054040000}"/>
    <cellStyle name="Comma 89 2 2" xfId="1111" xr:uid="{00000000-0005-0000-0000-000055040000}"/>
    <cellStyle name="Comma 89 3" xfId="1112" xr:uid="{00000000-0005-0000-0000-000056040000}"/>
    <cellStyle name="Comma 9" xfId="1113" xr:uid="{00000000-0005-0000-0000-000057040000}"/>
    <cellStyle name="Comma 90" xfId="1114" xr:uid="{00000000-0005-0000-0000-000058040000}"/>
    <cellStyle name="Comma 90 2" xfId="1115" xr:uid="{00000000-0005-0000-0000-000059040000}"/>
    <cellStyle name="Comma 90 2 2" xfId="1116" xr:uid="{00000000-0005-0000-0000-00005A040000}"/>
    <cellStyle name="Comma 90 3" xfId="1117" xr:uid="{00000000-0005-0000-0000-00005B040000}"/>
    <cellStyle name="Comma 91" xfId="1118" xr:uid="{00000000-0005-0000-0000-00005C040000}"/>
    <cellStyle name="Comma 91 2" xfId="1119" xr:uid="{00000000-0005-0000-0000-00005D040000}"/>
    <cellStyle name="Comma 91 2 2" xfId="1120" xr:uid="{00000000-0005-0000-0000-00005E040000}"/>
    <cellStyle name="Comma 91 3" xfId="1121" xr:uid="{00000000-0005-0000-0000-00005F040000}"/>
    <cellStyle name="Comma 92" xfId="1122" xr:uid="{00000000-0005-0000-0000-000060040000}"/>
    <cellStyle name="Comma 92 2" xfId="1123" xr:uid="{00000000-0005-0000-0000-000061040000}"/>
    <cellStyle name="Comma 92 2 2" xfId="1124" xr:uid="{00000000-0005-0000-0000-000062040000}"/>
    <cellStyle name="Comma 92 3" xfId="1125" xr:uid="{00000000-0005-0000-0000-000063040000}"/>
    <cellStyle name="Comma 93" xfId="1126" xr:uid="{00000000-0005-0000-0000-000064040000}"/>
    <cellStyle name="Comma 93 2" xfId="1127" xr:uid="{00000000-0005-0000-0000-000065040000}"/>
    <cellStyle name="Comma 93 2 2" xfId="1128" xr:uid="{00000000-0005-0000-0000-000066040000}"/>
    <cellStyle name="Comma 93 3" xfId="1129" xr:uid="{00000000-0005-0000-0000-000067040000}"/>
    <cellStyle name="Comma 94" xfId="1130" xr:uid="{00000000-0005-0000-0000-000068040000}"/>
    <cellStyle name="Comma 94 2" xfId="1131" xr:uid="{00000000-0005-0000-0000-000069040000}"/>
    <cellStyle name="Comma 94 2 2" xfId="1132" xr:uid="{00000000-0005-0000-0000-00006A040000}"/>
    <cellStyle name="Comma 94 3" xfId="1133" xr:uid="{00000000-0005-0000-0000-00006B040000}"/>
    <cellStyle name="Comma 95" xfId="1134" xr:uid="{00000000-0005-0000-0000-00006C040000}"/>
    <cellStyle name="Comma 96" xfId="1135" xr:uid="{00000000-0005-0000-0000-00006D040000}"/>
    <cellStyle name="Comma 97" xfId="1136" xr:uid="{00000000-0005-0000-0000-00006E040000}"/>
    <cellStyle name="Comma 98" xfId="1137" xr:uid="{00000000-0005-0000-0000-00006F040000}"/>
    <cellStyle name="Comma 99" xfId="1138" xr:uid="{00000000-0005-0000-0000-000070040000}"/>
    <cellStyle name="Comma 99 2" xfId="1139" xr:uid="{00000000-0005-0000-0000-000071040000}"/>
    <cellStyle name="Comma 99 2 2" xfId="1140" xr:uid="{00000000-0005-0000-0000-000072040000}"/>
    <cellStyle name="Comma 99 3" xfId="1141" xr:uid="{00000000-0005-0000-0000-000073040000}"/>
    <cellStyle name="Currency 2" xfId="1142" xr:uid="{00000000-0005-0000-0000-000074040000}"/>
    <cellStyle name="Currency 2 2" xfId="1143" xr:uid="{00000000-0005-0000-0000-000075040000}"/>
    <cellStyle name="Currency 2 3" xfId="1144" xr:uid="{00000000-0005-0000-0000-000076040000}"/>
    <cellStyle name="Currency 3" xfId="1145" xr:uid="{00000000-0005-0000-0000-000077040000}"/>
    <cellStyle name="Currency 3 2" xfId="1146" xr:uid="{00000000-0005-0000-0000-000078040000}"/>
    <cellStyle name="Currency 3 3" xfId="1147" xr:uid="{00000000-0005-0000-0000-000079040000}"/>
    <cellStyle name="Currency 4" xfId="1148" xr:uid="{00000000-0005-0000-0000-00007A040000}"/>
    <cellStyle name="Currency 4 2" xfId="1149" xr:uid="{00000000-0005-0000-0000-00007B040000}"/>
    <cellStyle name="Currency 5" xfId="1150" xr:uid="{00000000-0005-0000-0000-00007C040000}"/>
    <cellStyle name="Currency 5 2" xfId="1151" xr:uid="{00000000-0005-0000-0000-00007D040000}"/>
    <cellStyle name="Currency 6" xfId="1152" xr:uid="{00000000-0005-0000-0000-00007E040000}"/>
    <cellStyle name="Currency 6 2" xfId="1153" xr:uid="{00000000-0005-0000-0000-00007F040000}"/>
    <cellStyle name="Currency 7" xfId="1154" xr:uid="{00000000-0005-0000-0000-000080040000}"/>
    <cellStyle name="Currency 7 2" xfId="1155" xr:uid="{00000000-0005-0000-0000-000081040000}"/>
    <cellStyle name="Currency 8" xfId="1156" xr:uid="{00000000-0005-0000-0000-000082040000}"/>
    <cellStyle name="Currency 9" xfId="1157" xr:uid="{00000000-0005-0000-0000-000083040000}"/>
    <cellStyle name="Explanatory Text 2" xfId="1158" xr:uid="{00000000-0005-0000-0000-000084040000}"/>
    <cellStyle name="Good 2" xfId="1159" xr:uid="{00000000-0005-0000-0000-000085040000}"/>
    <cellStyle name="Heading 1 2" xfId="1160" xr:uid="{00000000-0005-0000-0000-000086040000}"/>
    <cellStyle name="Heading 2 2" xfId="1161" xr:uid="{00000000-0005-0000-0000-000087040000}"/>
    <cellStyle name="Heading 3 2" xfId="1162" xr:uid="{00000000-0005-0000-0000-000088040000}"/>
    <cellStyle name="Heading 4 2" xfId="1163" xr:uid="{00000000-0005-0000-0000-000089040000}"/>
    <cellStyle name="Input 2" xfId="1164" xr:uid="{00000000-0005-0000-0000-00008A040000}"/>
    <cellStyle name="Linked Cell 2" xfId="1165" xr:uid="{00000000-0005-0000-0000-00008B040000}"/>
    <cellStyle name="Neutral 2" xfId="1166" xr:uid="{00000000-0005-0000-0000-00008C040000}"/>
    <cellStyle name="Normal" xfId="0" builtinId="0"/>
    <cellStyle name="Normal 10" xfId="1167" xr:uid="{00000000-0005-0000-0000-00008E040000}"/>
    <cellStyle name="Normal 10 10" xfId="1168" xr:uid="{00000000-0005-0000-0000-00008F040000}"/>
    <cellStyle name="Normal 10 10 2" xfId="1169" xr:uid="{00000000-0005-0000-0000-000090040000}"/>
    <cellStyle name="Normal 10 11" xfId="1170" xr:uid="{00000000-0005-0000-0000-000091040000}"/>
    <cellStyle name="Normal 10 11 2" xfId="1171" xr:uid="{00000000-0005-0000-0000-000092040000}"/>
    <cellStyle name="Normal 10 11 3" xfId="1172" xr:uid="{00000000-0005-0000-0000-000093040000}"/>
    <cellStyle name="Normal 10 12" xfId="1173" xr:uid="{00000000-0005-0000-0000-000094040000}"/>
    <cellStyle name="Normal 10 12 2" xfId="1174" xr:uid="{00000000-0005-0000-0000-000095040000}"/>
    <cellStyle name="Normal 10 13" xfId="1175" xr:uid="{00000000-0005-0000-0000-000096040000}"/>
    <cellStyle name="Normal 10 2" xfId="1176" xr:uid="{00000000-0005-0000-0000-000097040000}"/>
    <cellStyle name="Normal 10 2 2" xfId="1177" xr:uid="{00000000-0005-0000-0000-000098040000}"/>
    <cellStyle name="Normal 10 2 2 2" xfId="1178" xr:uid="{00000000-0005-0000-0000-000099040000}"/>
    <cellStyle name="Normal 10 2 2 2 2" xfId="1179" xr:uid="{00000000-0005-0000-0000-00009A040000}"/>
    <cellStyle name="Normal 10 2 2 2 2 2" xfId="1180" xr:uid="{00000000-0005-0000-0000-00009B040000}"/>
    <cellStyle name="Normal 10 2 2 2 2 2 2" xfId="1181" xr:uid="{00000000-0005-0000-0000-00009C040000}"/>
    <cellStyle name="Normal 10 2 2 2 2 3" xfId="1182" xr:uid="{00000000-0005-0000-0000-00009D040000}"/>
    <cellStyle name="Normal 10 2 2 2 3" xfId="1183" xr:uid="{00000000-0005-0000-0000-00009E040000}"/>
    <cellStyle name="Normal 10 2 2 2 3 2" xfId="1184" xr:uid="{00000000-0005-0000-0000-00009F040000}"/>
    <cellStyle name="Normal 10 2 2 2 3 2 2" xfId="1185" xr:uid="{00000000-0005-0000-0000-0000A0040000}"/>
    <cellStyle name="Normal 10 2 2 2 3 3" xfId="1186" xr:uid="{00000000-0005-0000-0000-0000A1040000}"/>
    <cellStyle name="Normal 10 2 2 2 4" xfId="1187" xr:uid="{00000000-0005-0000-0000-0000A2040000}"/>
    <cellStyle name="Normal 10 2 2 2 4 2" xfId="1188" xr:uid="{00000000-0005-0000-0000-0000A3040000}"/>
    <cellStyle name="Normal 10 2 2 2 5" xfId="1189" xr:uid="{00000000-0005-0000-0000-0000A4040000}"/>
    <cellStyle name="Normal 10 2 2 2 5 2" xfId="1190" xr:uid="{00000000-0005-0000-0000-0000A5040000}"/>
    <cellStyle name="Normal 10 2 2 2 6" xfId="1191" xr:uid="{00000000-0005-0000-0000-0000A6040000}"/>
    <cellStyle name="Normal 10 2 2 3" xfId="1192" xr:uid="{00000000-0005-0000-0000-0000A7040000}"/>
    <cellStyle name="Normal 10 2 2 3 2" xfId="1193" xr:uid="{00000000-0005-0000-0000-0000A8040000}"/>
    <cellStyle name="Normal 10 2 2 3 2 2" xfId="1194" xr:uid="{00000000-0005-0000-0000-0000A9040000}"/>
    <cellStyle name="Normal 10 2 2 3 3" xfId="1195" xr:uid="{00000000-0005-0000-0000-0000AA040000}"/>
    <cellStyle name="Normal 10 2 2 4" xfId="1196" xr:uid="{00000000-0005-0000-0000-0000AB040000}"/>
    <cellStyle name="Normal 10 2 2 4 2" xfId="1197" xr:uid="{00000000-0005-0000-0000-0000AC040000}"/>
    <cellStyle name="Normal 10 2 2 4 2 2" xfId="1198" xr:uid="{00000000-0005-0000-0000-0000AD040000}"/>
    <cellStyle name="Normal 10 2 2 4 3" xfId="1199" xr:uid="{00000000-0005-0000-0000-0000AE040000}"/>
    <cellStyle name="Normal 10 2 2 5" xfId="1200" xr:uid="{00000000-0005-0000-0000-0000AF040000}"/>
    <cellStyle name="Normal 10 2 2 5 2" xfId="1201" xr:uid="{00000000-0005-0000-0000-0000B0040000}"/>
    <cellStyle name="Normal 10 2 2 6" xfId="1202" xr:uid="{00000000-0005-0000-0000-0000B1040000}"/>
    <cellStyle name="Normal 10 2 2 6 2" xfId="1203" xr:uid="{00000000-0005-0000-0000-0000B2040000}"/>
    <cellStyle name="Normal 10 2 2 7" xfId="1204" xr:uid="{00000000-0005-0000-0000-0000B3040000}"/>
    <cellStyle name="Normal 10 2 3" xfId="1205" xr:uid="{00000000-0005-0000-0000-0000B4040000}"/>
    <cellStyle name="Normal 10 2 3 2" xfId="1206" xr:uid="{00000000-0005-0000-0000-0000B5040000}"/>
    <cellStyle name="Normal 10 2 3 2 2" xfId="1207" xr:uid="{00000000-0005-0000-0000-0000B6040000}"/>
    <cellStyle name="Normal 10 2 3 2 2 2" xfId="1208" xr:uid="{00000000-0005-0000-0000-0000B7040000}"/>
    <cellStyle name="Normal 10 2 3 2 2 2 2" xfId="1209" xr:uid="{00000000-0005-0000-0000-0000B8040000}"/>
    <cellStyle name="Normal 10 2 3 2 2 3" xfId="1210" xr:uid="{00000000-0005-0000-0000-0000B9040000}"/>
    <cellStyle name="Normal 10 2 3 2 3" xfId="1211" xr:uid="{00000000-0005-0000-0000-0000BA040000}"/>
    <cellStyle name="Normal 10 2 3 2 3 2" xfId="1212" xr:uid="{00000000-0005-0000-0000-0000BB040000}"/>
    <cellStyle name="Normal 10 2 3 2 3 2 2" xfId="1213" xr:uid="{00000000-0005-0000-0000-0000BC040000}"/>
    <cellStyle name="Normal 10 2 3 2 3 3" xfId="1214" xr:uid="{00000000-0005-0000-0000-0000BD040000}"/>
    <cellStyle name="Normal 10 2 3 2 4" xfId="1215" xr:uid="{00000000-0005-0000-0000-0000BE040000}"/>
    <cellStyle name="Normal 10 2 3 2 4 2" xfId="1216" xr:uid="{00000000-0005-0000-0000-0000BF040000}"/>
    <cellStyle name="Normal 10 2 3 2 5" xfId="1217" xr:uid="{00000000-0005-0000-0000-0000C0040000}"/>
    <cellStyle name="Normal 10 2 3 2 5 2" xfId="1218" xr:uid="{00000000-0005-0000-0000-0000C1040000}"/>
    <cellStyle name="Normal 10 2 3 2 6" xfId="1219" xr:uid="{00000000-0005-0000-0000-0000C2040000}"/>
    <cellStyle name="Normal 10 2 3 3" xfId="1220" xr:uid="{00000000-0005-0000-0000-0000C3040000}"/>
    <cellStyle name="Normal 10 2 3 3 2" xfId="1221" xr:uid="{00000000-0005-0000-0000-0000C4040000}"/>
    <cellStyle name="Normal 10 2 3 3 2 2" xfId="1222" xr:uid="{00000000-0005-0000-0000-0000C5040000}"/>
    <cellStyle name="Normal 10 2 3 3 3" xfId="1223" xr:uid="{00000000-0005-0000-0000-0000C6040000}"/>
    <cellStyle name="Normal 10 2 3 4" xfId="1224" xr:uid="{00000000-0005-0000-0000-0000C7040000}"/>
    <cellStyle name="Normal 10 2 3 4 2" xfId="1225" xr:uid="{00000000-0005-0000-0000-0000C8040000}"/>
    <cellStyle name="Normal 10 2 3 4 2 2" xfId="1226" xr:uid="{00000000-0005-0000-0000-0000C9040000}"/>
    <cellStyle name="Normal 10 2 3 4 3" xfId="1227" xr:uid="{00000000-0005-0000-0000-0000CA040000}"/>
    <cellStyle name="Normal 10 2 3 5" xfId="1228" xr:uid="{00000000-0005-0000-0000-0000CB040000}"/>
    <cellStyle name="Normal 10 2 3 5 2" xfId="1229" xr:uid="{00000000-0005-0000-0000-0000CC040000}"/>
    <cellStyle name="Normal 10 2 3 6" xfId="1230" xr:uid="{00000000-0005-0000-0000-0000CD040000}"/>
    <cellStyle name="Normal 10 2 3 6 2" xfId="1231" xr:uid="{00000000-0005-0000-0000-0000CE040000}"/>
    <cellStyle name="Normal 10 2 3 7" xfId="1232" xr:uid="{00000000-0005-0000-0000-0000CF040000}"/>
    <cellStyle name="Normal 10 2 4" xfId="1233" xr:uid="{00000000-0005-0000-0000-0000D0040000}"/>
    <cellStyle name="Normal 10 2 4 2" xfId="1234" xr:uid="{00000000-0005-0000-0000-0000D1040000}"/>
    <cellStyle name="Normal 10 2 4 2 2" xfId="1235" xr:uid="{00000000-0005-0000-0000-0000D2040000}"/>
    <cellStyle name="Normal 10 2 4 2 2 2" xfId="1236" xr:uid="{00000000-0005-0000-0000-0000D3040000}"/>
    <cellStyle name="Normal 10 2 4 2 3" xfId="1237" xr:uid="{00000000-0005-0000-0000-0000D4040000}"/>
    <cellStyle name="Normal 10 2 4 3" xfId="1238" xr:uid="{00000000-0005-0000-0000-0000D5040000}"/>
    <cellStyle name="Normal 10 2 4 3 2" xfId="1239" xr:uid="{00000000-0005-0000-0000-0000D6040000}"/>
    <cellStyle name="Normal 10 2 4 3 2 2" xfId="1240" xr:uid="{00000000-0005-0000-0000-0000D7040000}"/>
    <cellStyle name="Normal 10 2 4 3 3" xfId="1241" xr:uid="{00000000-0005-0000-0000-0000D8040000}"/>
    <cellStyle name="Normal 10 2 4 4" xfId="1242" xr:uid="{00000000-0005-0000-0000-0000D9040000}"/>
    <cellStyle name="Normal 10 2 4 4 2" xfId="1243" xr:uid="{00000000-0005-0000-0000-0000DA040000}"/>
    <cellStyle name="Normal 10 2 4 5" xfId="1244" xr:uid="{00000000-0005-0000-0000-0000DB040000}"/>
    <cellStyle name="Normal 10 2 4 5 2" xfId="1245" xr:uid="{00000000-0005-0000-0000-0000DC040000}"/>
    <cellStyle name="Normal 10 2 4 6" xfId="1246" xr:uid="{00000000-0005-0000-0000-0000DD040000}"/>
    <cellStyle name="Normal 10 2 5" xfId="1247" xr:uid="{00000000-0005-0000-0000-0000DE040000}"/>
    <cellStyle name="Normal 10 2 5 2" xfId="1248" xr:uid="{00000000-0005-0000-0000-0000DF040000}"/>
    <cellStyle name="Normal 10 2 5 2 2" xfId="1249" xr:uid="{00000000-0005-0000-0000-0000E0040000}"/>
    <cellStyle name="Normal 10 2 5 3" xfId="1250" xr:uid="{00000000-0005-0000-0000-0000E1040000}"/>
    <cellStyle name="Normal 10 2 6" xfId="1251" xr:uid="{00000000-0005-0000-0000-0000E2040000}"/>
    <cellStyle name="Normal 10 2 6 2" xfId="1252" xr:uid="{00000000-0005-0000-0000-0000E3040000}"/>
    <cellStyle name="Normal 10 2 6 2 2" xfId="1253" xr:uid="{00000000-0005-0000-0000-0000E4040000}"/>
    <cellStyle name="Normal 10 2 6 3" xfId="1254" xr:uid="{00000000-0005-0000-0000-0000E5040000}"/>
    <cellStyle name="Normal 10 2 7" xfId="1255" xr:uid="{00000000-0005-0000-0000-0000E6040000}"/>
    <cellStyle name="Normal 10 2 7 2" xfId="1256" xr:uid="{00000000-0005-0000-0000-0000E7040000}"/>
    <cellStyle name="Normal 10 2 8" xfId="1257" xr:uid="{00000000-0005-0000-0000-0000E8040000}"/>
    <cellStyle name="Normal 10 2 8 2" xfId="1258" xr:uid="{00000000-0005-0000-0000-0000E9040000}"/>
    <cellStyle name="Normal 10 2 9" xfId="1259" xr:uid="{00000000-0005-0000-0000-0000EA040000}"/>
    <cellStyle name="Normal 10 3" xfId="1260" xr:uid="{00000000-0005-0000-0000-0000EB040000}"/>
    <cellStyle name="Normal 10 3 2" xfId="1261" xr:uid="{00000000-0005-0000-0000-0000EC040000}"/>
    <cellStyle name="Normal 10 3 2 2" xfId="1262" xr:uid="{00000000-0005-0000-0000-0000ED040000}"/>
    <cellStyle name="Normal 10 3 2 2 2" xfId="1263" xr:uid="{00000000-0005-0000-0000-0000EE040000}"/>
    <cellStyle name="Normal 10 3 2 2 2 2" xfId="1264" xr:uid="{00000000-0005-0000-0000-0000EF040000}"/>
    <cellStyle name="Normal 10 3 2 2 2 2 2" xfId="1265" xr:uid="{00000000-0005-0000-0000-0000F0040000}"/>
    <cellStyle name="Normal 10 3 2 2 2 3" xfId="1266" xr:uid="{00000000-0005-0000-0000-0000F1040000}"/>
    <cellStyle name="Normal 10 3 2 2 3" xfId="1267" xr:uid="{00000000-0005-0000-0000-0000F2040000}"/>
    <cellStyle name="Normal 10 3 2 2 3 2" xfId="1268" xr:uid="{00000000-0005-0000-0000-0000F3040000}"/>
    <cellStyle name="Normal 10 3 2 2 3 2 2" xfId="1269" xr:uid="{00000000-0005-0000-0000-0000F4040000}"/>
    <cellStyle name="Normal 10 3 2 2 3 3" xfId="1270" xr:uid="{00000000-0005-0000-0000-0000F5040000}"/>
    <cellStyle name="Normal 10 3 2 2 4" xfId="1271" xr:uid="{00000000-0005-0000-0000-0000F6040000}"/>
    <cellStyle name="Normal 10 3 2 2 4 2" xfId="1272" xr:uid="{00000000-0005-0000-0000-0000F7040000}"/>
    <cellStyle name="Normal 10 3 2 2 5" xfId="1273" xr:uid="{00000000-0005-0000-0000-0000F8040000}"/>
    <cellStyle name="Normal 10 3 2 2 5 2" xfId="1274" xr:uid="{00000000-0005-0000-0000-0000F9040000}"/>
    <cellStyle name="Normal 10 3 2 2 6" xfId="1275" xr:uid="{00000000-0005-0000-0000-0000FA040000}"/>
    <cellStyle name="Normal 10 3 2 3" xfId="1276" xr:uid="{00000000-0005-0000-0000-0000FB040000}"/>
    <cellStyle name="Normal 10 3 2 3 2" xfId="1277" xr:uid="{00000000-0005-0000-0000-0000FC040000}"/>
    <cellStyle name="Normal 10 3 2 3 2 2" xfId="1278" xr:uid="{00000000-0005-0000-0000-0000FD040000}"/>
    <cellStyle name="Normal 10 3 2 3 3" xfId="1279" xr:uid="{00000000-0005-0000-0000-0000FE040000}"/>
    <cellStyle name="Normal 10 3 2 4" xfId="1280" xr:uid="{00000000-0005-0000-0000-0000FF040000}"/>
    <cellStyle name="Normal 10 3 2 4 2" xfId="1281" xr:uid="{00000000-0005-0000-0000-000000050000}"/>
    <cellStyle name="Normal 10 3 2 4 2 2" xfId="1282" xr:uid="{00000000-0005-0000-0000-000001050000}"/>
    <cellStyle name="Normal 10 3 2 4 3" xfId="1283" xr:uid="{00000000-0005-0000-0000-000002050000}"/>
    <cellStyle name="Normal 10 3 2 5" xfId="1284" xr:uid="{00000000-0005-0000-0000-000003050000}"/>
    <cellStyle name="Normal 10 3 2 5 2" xfId="1285" xr:uid="{00000000-0005-0000-0000-000004050000}"/>
    <cellStyle name="Normal 10 3 2 6" xfId="1286" xr:uid="{00000000-0005-0000-0000-000005050000}"/>
    <cellStyle name="Normal 10 3 2 6 2" xfId="1287" xr:uid="{00000000-0005-0000-0000-000006050000}"/>
    <cellStyle name="Normal 10 3 2 7" xfId="1288" xr:uid="{00000000-0005-0000-0000-000007050000}"/>
    <cellStyle name="Normal 10 3 3" xfId="1289" xr:uid="{00000000-0005-0000-0000-000008050000}"/>
    <cellStyle name="Normal 10 3 3 2" xfId="1290" xr:uid="{00000000-0005-0000-0000-000009050000}"/>
    <cellStyle name="Normal 10 3 3 2 2" xfId="1291" xr:uid="{00000000-0005-0000-0000-00000A050000}"/>
    <cellStyle name="Normal 10 3 3 2 2 2" xfId="1292" xr:uid="{00000000-0005-0000-0000-00000B050000}"/>
    <cellStyle name="Normal 10 3 3 2 2 2 2" xfId="1293" xr:uid="{00000000-0005-0000-0000-00000C050000}"/>
    <cellStyle name="Normal 10 3 3 2 2 3" xfId="1294" xr:uid="{00000000-0005-0000-0000-00000D050000}"/>
    <cellStyle name="Normal 10 3 3 2 3" xfId="1295" xr:uid="{00000000-0005-0000-0000-00000E050000}"/>
    <cellStyle name="Normal 10 3 3 2 3 2" xfId="1296" xr:uid="{00000000-0005-0000-0000-00000F050000}"/>
    <cellStyle name="Normal 10 3 3 2 3 2 2" xfId="1297" xr:uid="{00000000-0005-0000-0000-000010050000}"/>
    <cellStyle name="Normal 10 3 3 2 3 3" xfId="1298" xr:uid="{00000000-0005-0000-0000-000011050000}"/>
    <cellStyle name="Normal 10 3 3 2 4" xfId="1299" xr:uid="{00000000-0005-0000-0000-000012050000}"/>
    <cellStyle name="Normal 10 3 3 2 4 2" xfId="1300" xr:uid="{00000000-0005-0000-0000-000013050000}"/>
    <cellStyle name="Normal 10 3 3 2 5" xfId="1301" xr:uid="{00000000-0005-0000-0000-000014050000}"/>
    <cellStyle name="Normal 10 3 3 2 5 2" xfId="1302" xr:uid="{00000000-0005-0000-0000-000015050000}"/>
    <cellStyle name="Normal 10 3 3 2 6" xfId="1303" xr:uid="{00000000-0005-0000-0000-000016050000}"/>
    <cellStyle name="Normal 10 3 3 3" xfId="1304" xr:uid="{00000000-0005-0000-0000-000017050000}"/>
    <cellStyle name="Normal 10 3 3 3 2" xfId="1305" xr:uid="{00000000-0005-0000-0000-000018050000}"/>
    <cellStyle name="Normal 10 3 3 3 2 2" xfId="1306" xr:uid="{00000000-0005-0000-0000-000019050000}"/>
    <cellStyle name="Normal 10 3 3 3 3" xfId="1307" xr:uid="{00000000-0005-0000-0000-00001A050000}"/>
    <cellStyle name="Normal 10 3 3 4" xfId="1308" xr:uid="{00000000-0005-0000-0000-00001B050000}"/>
    <cellStyle name="Normal 10 3 3 4 2" xfId="1309" xr:uid="{00000000-0005-0000-0000-00001C050000}"/>
    <cellStyle name="Normal 10 3 3 4 2 2" xfId="1310" xr:uid="{00000000-0005-0000-0000-00001D050000}"/>
    <cellStyle name="Normal 10 3 3 4 3" xfId="1311" xr:uid="{00000000-0005-0000-0000-00001E050000}"/>
    <cellStyle name="Normal 10 3 3 5" xfId="1312" xr:uid="{00000000-0005-0000-0000-00001F050000}"/>
    <cellStyle name="Normal 10 3 3 5 2" xfId="1313" xr:uid="{00000000-0005-0000-0000-000020050000}"/>
    <cellStyle name="Normal 10 3 3 6" xfId="1314" xr:uid="{00000000-0005-0000-0000-000021050000}"/>
    <cellStyle name="Normal 10 3 3 6 2" xfId="1315" xr:uid="{00000000-0005-0000-0000-000022050000}"/>
    <cellStyle name="Normal 10 3 3 7" xfId="1316" xr:uid="{00000000-0005-0000-0000-000023050000}"/>
    <cellStyle name="Normal 10 3 4" xfId="1317" xr:uid="{00000000-0005-0000-0000-000024050000}"/>
    <cellStyle name="Normal 10 3 4 2" xfId="1318" xr:uid="{00000000-0005-0000-0000-000025050000}"/>
    <cellStyle name="Normal 10 3 4 2 2" xfId="1319" xr:uid="{00000000-0005-0000-0000-000026050000}"/>
    <cellStyle name="Normal 10 3 4 2 2 2" xfId="1320" xr:uid="{00000000-0005-0000-0000-000027050000}"/>
    <cellStyle name="Normal 10 3 4 2 3" xfId="1321" xr:uid="{00000000-0005-0000-0000-000028050000}"/>
    <cellStyle name="Normal 10 3 4 3" xfId="1322" xr:uid="{00000000-0005-0000-0000-000029050000}"/>
    <cellStyle name="Normal 10 3 4 3 2" xfId="1323" xr:uid="{00000000-0005-0000-0000-00002A050000}"/>
    <cellStyle name="Normal 10 3 4 3 2 2" xfId="1324" xr:uid="{00000000-0005-0000-0000-00002B050000}"/>
    <cellStyle name="Normal 10 3 4 3 3" xfId="1325" xr:uid="{00000000-0005-0000-0000-00002C050000}"/>
    <cellStyle name="Normal 10 3 4 4" xfId="1326" xr:uid="{00000000-0005-0000-0000-00002D050000}"/>
    <cellStyle name="Normal 10 3 4 4 2" xfId="1327" xr:uid="{00000000-0005-0000-0000-00002E050000}"/>
    <cellStyle name="Normal 10 3 4 5" xfId="1328" xr:uid="{00000000-0005-0000-0000-00002F050000}"/>
    <cellStyle name="Normal 10 3 4 5 2" xfId="1329" xr:uid="{00000000-0005-0000-0000-000030050000}"/>
    <cellStyle name="Normal 10 3 4 6" xfId="1330" xr:uid="{00000000-0005-0000-0000-000031050000}"/>
    <cellStyle name="Normal 10 3 5" xfId="1331" xr:uid="{00000000-0005-0000-0000-000032050000}"/>
    <cellStyle name="Normal 10 3 5 2" xfId="1332" xr:uid="{00000000-0005-0000-0000-000033050000}"/>
    <cellStyle name="Normal 10 3 5 2 2" xfId="1333" xr:uid="{00000000-0005-0000-0000-000034050000}"/>
    <cellStyle name="Normal 10 3 5 3" xfId="1334" xr:uid="{00000000-0005-0000-0000-000035050000}"/>
    <cellStyle name="Normal 10 3 6" xfId="1335" xr:uid="{00000000-0005-0000-0000-000036050000}"/>
    <cellStyle name="Normal 10 3 6 2" xfId="1336" xr:uid="{00000000-0005-0000-0000-000037050000}"/>
    <cellStyle name="Normal 10 3 6 2 2" xfId="1337" xr:uid="{00000000-0005-0000-0000-000038050000}"/>
    <cellStyle name="Normal 10 3 6 3" xfId="1338" xr:uid="{00000000-0005-0000-0000-000039050000}"/>
    <cellStyle name="Normal 10 3 7" xfId="1339" xr:uid="{00000000-0005-0000-0000-00003A050000}"/>
    <cellStyle name="Normal 10 3 7 2" xfId="1340" xr:uid="{00000000-0005-0000-0000-00003B050000}"/>
    <cellStyle name="Normal 10 3 8" xfId="1341" xr:uid="{00000000-0005-0000-0000-00003C050000}"/>
    <cellStyle name="Normal 10 3 8 2" xfId="1342" xr:uid="{00000000-0005-0000-0000-00003D050000}"/>
    <cellStyle name="Normal 10 3 9" xfId="1343" xr:uid="{00000000-0005-0000-0000-00003E050000}"/>
    <cellStyle name="Normal 10 4" xfId="1344" xr:uid="{00000000-0005-0000-0000-00003F050000}"/>
    <cellStyle name="Normal 10 4 2" xfId="1345" xr:uid="{00000000-0005-0000-0000-000040050000}"/>
    <cellStyle name="Normal 10 4 2 2" xfId="1346" xr:uid="{00000000-0005-0000-0000-000041050000}"/>
    <cellStyle name="Normal 10 4 2 2 2" xfId="1347" xr:uid="{00000000-0005-0000-0000-000042050000}"/>
    <cellStyle name="Normal 10 4 2 2 2 2" xfId="1348" xr:uid="{00000000-0005-0000-0000-000043050000}"/>
    <cellStyle name="Normal 10 4 2 2 2 2 2" xfId="1349" xr:uid="{00000000-0005-0000-0000-000044050000}"/>
    <cellStyle name="Normal 10 4 2 2 2 3" xfId="1350" xr:uid="{00000000-0005-0000-0000-000045050000}"/>
    <cellStyle name="Normal 10 4 2 2 3" xfId="1351" xr:uid="{00000000-0005-0000-0000-000046050000}"/>
    <cellStyle name="Normal 10 4 2 2 3 2" xfId="1352" xr:uid="{00000000-0005-0000-0000-000047050000}"/>
    <cellStyle name="Normal 10 4 2 2 3 2 2" xfId="1353" xr:uid="{00000000-0005-0000-0000-000048050000}"/>
    <cellStyle name="Normal 10 4 2 2 3 3" xfId="1354" xr:uid="{00000000-0005-0000-0000-000049050000}"/>
    <cellStyle name="Normal 10 4 2 2 4" xfId="1355" xr:uid="{00000000-0005-0000-0000-00004A050000}"/>
    <cellStyle name="Normal 10 4 2 2 4 2" xfId="1356" xr:uid="{00000000-0005-0000-0000-00004B050000}"/>
    <cellStyle name="Normal 10 4 2 2 5" xfId="1357" xr:uid="{00000000-0005-0000-0000-00004C050000}"/>
    <cellStyle name="Normal 10 4 2 2 5 2" xfId="1358" xr:uid="{00000000-0005-0000-0000-00004D050000}"/>
    <cellStyle name="Normal 10 4 2 2 6" xfId="1359" xr:uid="{00000000-0005-0000-0000-00004E050000}"/>
    <cellStyle name="Normal 10 4 2 3" xfId="1360" xr:uid="{00000000-0005-0000-0000-00004F050000}"/>
    <cellStyle name="Normal 10 4 2 3 2" xfId="1361" xr:uid="{00000000-0005-0000-0000-000050050000}"/>
    <cellStyle name="Normal 10 4 2 3 2 2" xfId="1362" xr:uid="{00000000-0005-0000-0000-000051050000}"/>
    <cellStyle name="Normal 10 4 2 3 3" xfId="1363" xr:uid="{00000000-0005-0000-0000-000052050000}"/>
    <cellStyle name="Normal 10 4 2 4" xfId="1364" xr:uid="{00000000-0005-0000-0000-000053050000}"/>
    <cellStyle name="Normal 10 4 2 4 2" xfId="1365" xr:uid="{00000000-0005-0000-0000-000054050000}"/>
    <cellStyle name="Normal 10 4 2 4 2 2" xfId="1366" xr:uid="{00000000-0005-0000-0000-000055050000}"/>
    <cellStyle name="Normal 10 4 2 4 3" xfId="1367" xr:uid="{00000000-0005-0000-0000-000056050000}"/>
    <cellStyle name="Normal 10 4 2 5" xfId="1368" xr:uid="{00000000-0005-0000-0000-000057050000}"/>
    <cellStyle name="Normal 10 4 2 5 2" xfId="1369" xr:uid="{00000000-0005-0000-0000-000058050000}"/>
    <cellStyle name="Normal 10 4 2 6" xfId="1370" xr:uid="{00000000-0005-0000-0000-000059050000}"/>
    <cellStyle name="Normal 10 4 2 6 2" xfId="1371" xr:uid="{00000000-0005-0000-0000-00005A050000}"/>
    <cellStyle name="Normal 10 4 2 7" xfId="1372" xr:uid="{00000000-0005-0000-0000-00005B050000}"/>
    <cellStyle name="Normal 10 4 2 7 2" xfId="1373" xr:uid="{00000000-0005-0000-0000-00005C050000}"/>
    <cellStyle name="Normal 10 4 2 7 2 2" xfId="1374" xr:uid="{00000000-0005-0000-0000-00005D050000}"/>
    <cellStyle name="Normal 10 4 2 7 3" xfId="1375" xr:uid="{00000000-0005-0000-0000-00005E050000}"/>
    <cellStyle name="Normal 10 4 2 8" xfId="1376" xr:uid="{00000000-0005-0000-0000-00005F050000}"/>
    <cellStyle name="Normal 10 4 3" xfId="1377" xr:uid="{00000000-0005-0000-0000-000060050000}"/>
    <cellStyle name="Normal 10 4 3 2" xfId="1378" xr:uid="{00000000-0005-0000-0000-000061050000}"/>
    <cellStyle name="Normal 10 4 3 2 2" xfId="1379" xr:uid="{00000000-0005-0000-0000-000062050000}"/>
    <cellStyle name="Normal 10 4 3 2 2 2" xfId="1380" xr:uid="{00000000-0005-0000-0000-000063050000}"/>
    <cellStyle name="Normal 10 4 3 2 3" xfId="1381" xr:uid="{00000000-0005-0000-0000-000064050000}"/>
    <cellStyle name="Normal 10 4 3 3" xfId="1382" xr:uid="{00000000-0005-0000-0000-000065050000}"/>
    <cellStyle name="Normal 10 4 3 3 2" xfId="1383" xr:uid="{00000000-0005-0000-0000-000066050000}"/>
    <cellStyle name="Normal 10 4 3 3 2 2" xfId="1384" xr:uid="{00000000-0005-0000-0000-000067050000}"/>
    <cellStyle name="Normal 10 4 3 3 3" xfId="1385" xr:uid="{00000000-0005-0000-0000-000068050000}"/>
    <cellStyle name="Normal 10 4 3 4" xfId="1386" xr:uid="{00000000-0005-0000-0000-000069050000}"/>
    <cellStyle name="Normal 10 4 3 4 2" xfId="1387" xr:uid="{00000000-0005-0000-0000-00006A050000}"/>
    <cellStyle name="Normal 10 4 3 5" xfId="1388" xr:uid="{00000000-0005-0000-0000-00006B050000}"/>
    <cellStyle name="Normal 10 4 3 5 2" xfId="1389" xr:uid="{00000000-0005-0000-0000-00006C050000}"/>
    <cellStyle name="Normal 10 4 3 6" xfId="1390" xr:uid="{00000000-0005-0000-0000-00006D050000}"/>
    <cellStyle name="Normal 10 4 4" xfId="1391" xr:uid="{00000000-0005-0000-0000-00006E050000}"/>
    <cellStyle name="Normal 10 4 4 2" xfId="1392" xr:uid="{00000000-0005-0000-0000-00006F050000}"/>
    <cellStyle name="Normal 10 4 4 2 2" xfId="1393" xr:uid="{00000000-0005-0000-0000-000070050000}"/>
    <cellStyle name="Normal 10 4 4 3" xfId="1394" xr:uid="{00000000-0005-0000-0000-000071050000}"/>
    <cellStyle name="Normal 10 4 5" xfId="1395" xr:uid="{00000000-0005-0000-0000-000072050000}"/>
    <cellStyle name="Normal 10 4 5 2" xfId="1396" xr:uid="{00000000-0005-0000-0000-000073050000}"/>
    <cellStyle name="Normal 10 4 5 2 2" xfId="1397" xr:uid="{00000000-0005-0000-0000-000074050000}"/>
    <cellStyle name="Normal 10 4 5 3" xfId="1398" xr:uid="{00000000-0005-0000-0000-000075050000}"/>
    <cellStyle name="Normal 10 4 6" xfId="1399" xr:uid="{00000000-0005-0000-0000-000076050000}"/>
    <cellStyle name="Normal 10 4 6 2" xfId="1400" xr:uid="{00000000-0005-0000-0000-000077050000}"/>
    <cellStyle name="Normal 10 4 7" xfId="1401" xr:uid="{00000000-0005-0000-0000-000078050000}"/>
    <cellStyle name="Normal 10 4 7 2" xfId="1402" xr:uid="{00000000-0005-0000-0000-000079050000}"/>
    <cellStyle name="Normal 10 4 8" xfId="1403" xr:uid="{00000000-0005-0000-0000-00007A050000}"/>
    <cellStyle name="Normal 10 5" xfId="1404" xr:uid="{00000000-0005-0000-0000-00007B050000}"/>
    <cellStyle name="Normal 10 5 2" xfId="1405" xr:uid="{00000000-0005-0000-0000-00007C050000}"/>
    <cellStyle name="Normal 10 5 2 2" xfId="1406" xr:uid="{00000000-0005-0000-0000-00007D050000}"/>
    <cellStyle name="Normal 10 5 2 2 2" xfId="1407" xr:uid="{00000000-0005-0000-0000-00007E050000}"/>
    <cellStyle name="Normal 10 5 2 2 2 2" xfId="1408" xr:uid="{00000000-0005-0000-0000-00007F050000}"/>
    <cellStyle name="Normal 10 5 2 2 3" xfId="1409" xr:uid="{00000000-0005-0000-0000-000080050000}"/>
    <cellStyle name="Normal 10 5 2 3" xfId="1410" xr:uid="{00000000-0005-0000-0000-000081050000}"/>
    <cellStyle name="Normal 10 5 2 3 2" xfId="1411" xr:uid="{00000000-0005-0000-0000-000082050000}"/>
    <cellStyle name="Normal 10 5 2 3 2 2" xfId="1412" xr:uid="{00000000-0005-0000-0000-000083050000}"/>
    <cellStyle name="Normal 10 5 2 3 3" xfId="1413" xr:uid="{00000000-0005-0000-0000-000084050000}"/>
    <cellStyle name="Normal 10 5 2 4" xfId="1414" xr:uid="{00000000-0005-0000-0000-000085050000}"/>
    <cellStyle name="Normal 10 5 2 4 2" xfId="1415" xr:uid="{00000000-0005-0000-0000-000086050000}"/>
    <cellStyle name="Normal 10 5 2 5" xfId="1416" xr:uid="{00000000-0005-0000-0000-000087050000}"/>
    <cellStyle name="Normal 10 5 2 5 2" xfId="1417" xr:uid="{00000000-0005-0000-0000-000088050000}"/>
    <cellStyle name="Normal 10 5 2 6" xfId="1418" xr:uid="{00000000-0005-0000-0000-000089050000}"/>
    <cellStyle name="Normal 10 5 3" xfId="1419" xr:uid="{00000000-0005-0000-0000-00008A050000}"/>
    <cellStyle name="Normal 10 5 3 2" xfId="1420" xr:uid="{00000000-0005-0000-0000-00008B050000}"/>
    <cellStyle name="Normal 10 5 3 2 2" xfId="1421" xr:uid="{00000000-0005-0000-0000-00008C050000}"/>
    <cellStyle name="Normal 10 5 3 3" xfId="1422" xr:uid="{00000000-0005-0000-0000-00008D050000}"/>
    <cellStyle name="Normal 10 5 4" xfId="1423" xr:uid="{00000000-0005-0000-0000-00008E050000}"/>
    <cellStyle name="Normal 10 5 4 2" xfId="1424" xr:uid="{00000000-0005-0000-0000-00008F050000}"/>
    <cellStyle name="Normal 10 5 4 2 2" xfId="1425" xr:uid="{00000000-0005-0000-0000-000090050000}"/>
    <cellStyle name="Normal 10 5 4 3" xfId="1426" xr:uid="{00000000-0005-0000-0000-000091050000}"/>
    <cellStyle name="Normal 10 5 5" xfId="1427" xr:uid="{00000000-0005-0000-0000-000092050000}"/>
    <cellStyle name="Normal 10 5 5 2" xfId="1428" xr:uid="{00000000-0005-0000-0000-000093050000}"/>
    <cellStyle name="Normal 10 5 6" xfId="1429" xr:uid="{00000000-0005-0000-0000-000094050000}"/>
    <cellStyle name="Normal 10 5 6 2" xfId="1430" xr:uid="{00000000-0005-0000-0000-000095050000}"/>
    <cellStyle name="Normal 10 5 7" xfId="1431" xr:uid="{00000000-0005-0000-0000-000096050000}"/>
    <cellStyle name="Normal 10 6" xfId="1432" xr:uid="{00000000-0005-0000-0000-000097050000}"/>
    <cellStyle name="Normal 10 6 2" xfId="1433" xr:uid="{00000000-0005-0000-0000-000098050000}"/>
    <cellStyle name="Normal 10 6 2 2" xfId="1434" xr:uid="{00000000-0005-0000-0000-000099050000}"/>
    <cellStyle name="Normal 10 6 2 2 2" xfId="1435" xr:uid="{00000000-0005-0000-0000-00009A050000}"/>
    <cellStyle name="Normal 10 6 2 3" xfId="1436" xr:uid="{00000000-0005-0000-0000-00009B050000}"/>
    <cellStyle name="Normal 10 6 3" xfId="1437" xr:uid="{00000000-0005-0000-0000-00009C050000}"/>
    <cellStyle name="Normal 10 6 3 2" xfId="1438" xr:uid="{00000000-0005-0000-0000-00009D050000}"/>
    <cellStyle name="Normal 10 6 3 2 2" xfId="1439" xr:uid="{00000000-0005-0000-0000-00009E050000}"/>
    <cellStyle name="Normal 10 6 3 3" xfId="1440" xr:uid="{00000000-0005-0000-0000-00009F050000}"/>
    <cellStyle name="Normal 10 6 4" xfId="1441" xr:uid="{00000000-0005-0000-0000-0000A0050000}"/>
    <cellStyle name="Normal 10 6 4 2" xfId="1442" xr:uid="{00000000-0005-0000-0000-0000A1050000}"/>
    <cellStyle name="Normal 10 6 5" xfId="1443" xr:uid="{00000000-0005-0000-0000-0000A2050000}"/>
    <cellStyle name="Normal 10 6 5 2" xfId="1444" xr:uid="{00000000-0005-0000-0000-0000A3050000}"/>
    <cellStyle name="Normal 10 6 6" xfId="1445" xr:uid="{00000000-0005-0000-0000-0000A4050000}"/>
    <cellStyle name="Normal 10 7" xfId="1446" xr:uid="{00000000-0005-0000-0000-0000A5050000}"/>
    <cellStyle name="Normal 10 7 2" xfId="1447" xr:uid="{00000000-0005-0000-0000-0000A6050000}"/>
    <cellStyle name="Normal 10 7 2 2" xfId="1448" xr:uid="{00000000-0005-0000-0000-0000A7050000}"/>
    <cellStyle name="Normal 10 7 2 2 2" xfId="1449" xr:uid="{00000000-0005-0000-0000-0000A8050000}"/>
    <cellStyle name="Normal 10 7 2 3" xfId="1450" xr:uid="{00000000-0005-0000-0000-0000A9050000}"/>
    <cellStyle name="Normal 10 7 3" xfId="1451" xr:uid="{00000000-0005-0000-0000-0000AA050000}"/>
    <cellStyle name="Normal 10 7 3 2" xfId="1452" xr:uid="{00000000-0005-0000-0000-0000AB050000}"/>
    <cellStyle name="Normal 10 7 3 2 2" xfId="1453" xr:uid="{00000000-0005-0000-0000-0000AC050000}"/>
    <cellStyle name="Normal 10 7 3 3" xfId="1454" xr:uid="{00000000-0005-0000-0000-0000AD050000}"/>
    <cellStyle name="Normal 10 7 4" xfId="1455" xr:uid="{00000000-0005-0000-0000-0000AE050000}"/>
    <cellStyle name="Normal 10 7 4 2" xfId="1456" xr:uid="{00000000-0005-0000-0000-0000AF050000}"/>
    <cellStyle name="Normal 10 7 5" xfId="1457" xr:uid="{00000000-0005-0000-0000-0000B0050000}"/>
    <cellStyle name="Normal 10 7 5 2" xfId="1458" xr:uid="{00000000-0005-0000-0000-0000B1050000}"/>
    <cellStyle name="Normal 10 7 6" xfId="1459" xr:uid="{00000000-0005-0000-0000-0000B2050000}"/>
    <cellStyle name="Normal 10 8" xfId="1460" xr:uid="{00000000-0005-0000-0000-0000B3050000}"/>
    <cellStyle name="Normal 10 8 2" xfId="1461" xr:uid="{00000000-0005-0000-0000-0000B4050000}"/>
    <cellStyle name="Normal 10 8 2 2" xfId="1462" xr:uid="{00000000-0005-0000-0000-0000B5050000}"/>
    <cellStyle name="Normal 10 8 3" xfId="1463" xr:uid="{00000000-0005-0000-0000-0000B6050000}"/>
    <cellStyle name="Normal 10 9" xfId="1464" xr:uid="{00000000-0005-0000-0000-0000B7050000}"/>
    <cellStyle name="Normal 10 9 2" xfId="1465" xr:uid="{00000000-0005-0000-0000-0000B8050000}"/>
    <cellStyle name="Normal 10 9 2 2" xfId="1466" xr:uid="{00000000-0005-0000-0000-0000B9050000}"/>
    <cellStyle name="Normal 10 9 3" xfId="1467" xr:uid="{00000000-0005-0000-0000-0000BA050000}"/>
    <cellStyle name="Normal 11" xfId="1468" xr:uid="{00000000-0005-0000-0000-0000BB050000}"/>
    <cellStyle name="Normal 11 10" xfId="1469" xr:uid="{00000000-0005-0000-0000-0000BC050000}"/>
    <cellStyle name="Normal 11 10 2" xfId="1470" xr:uid="{00000000-0005-0000-0000-0000BD050000}"/>
    <cellStyle name="Normal 11 11" xfId="1471" xr:uid="{00000000-0005-0000-0000-0000BE050000}"/>
    <cellStyle name="Normal 11 11 2" xfId="1472" xr:uid="{00000000-0005-0000-0000-0000BF050000}"/>
    <cellStyle name="Normal 11 12" xfId="1473" xr:uid="{00000000-0005-0000-0000-0000C0050000}"/>
    <cellStyle name="Normal 11 2" xfId="1474" xr:uid="{00000000-0005-0000-0000-0000C1050000}"/>
    <cellStyle name="Normal 11 2 2" xfId="1475" xr:uid="{00000000-0005-0000-0000-0000C2050000}"/>
    <cellStyle name="Normal 11 2 2 2" xfId="1476" xr:uid="{00000000-0005-0000-0000-0000C3050000}"/>
    <cellStyle name="Normal 11 2 2 2 2" xfId="1477" xr:uid="{00000000-0005-0000-0000-0000C4050000}"/>
    <cellStyle name="Normal 11 2 2 2 2 2" xfId="1478" xr:uid="{00000000-0005-0000-0000-0000C5050000}"/>
    <cellStyle name="Normal 11 2 2 2 2 2 2" xfId="1479" xr:uid="{00000000-0005-0000-0000-0000C6050000}"/>
    <cellStyle name="Normal 11 2 2 2 2 3" xfId="1480" xr:uid="{00000000-0005-0000-0000-0000C7050000}"/>
    <cellStyle name="Normal 11 2 2 2 3" xfId="1481" xr:uid="{00000000-0005-0000-0000-0000C8050000}"/>
    <cellStyle name="Normal 11 2 2 2 3 2" xfId="1482" xr:uid="{00000000-0005-0000-0000-0000C9050000}"/>
    <cellStyle name="Normal 11 2 2 2 3 2 2" xfId="1483" xr:uid="{00000000-0005-0000-0000-0000CA050000}"/>
    <cellStyle name="Normal 11 2 2 2 3 3" xfId="1484" xr:uid="{00000000-0005-0000-0000-0000CB050000}"/>
    <cellStyle name="Normal 11 2 2 2 4" xfId="1485" xr:uid="{00000000-0005-0000-0000-0000CC050000}"/>
    <cellStyle name="Normal 11 2 2 2 4 2" xfId="1486" xr:uid="{00000000-0005-0000-0000-0000CD050000}"/>
    <cellStyle name="Normal 11 2 2 2 5" xfId="1487" xr:uid="{00000000-0005-0000-0000-0000CE050000}"/>
    <cellStyle name="Normal 11 2 2 2 5 2" xfId="1488" xr:uid="{00000000-0005-0000-0000-0000CF050000}"/>
    <cellStyle name="Normal 11 2 2 2 6" xfId="1489" xr:uid="{00000000-0005-0000-0000-0000D0050000}"/>
    <cellStyle name="Normal 11 2 2 3" xfId="1490" xr:uid="{00000000-0005-0000-0000-0000D1050000}"/>
    <cellStyle name="Normal 11 2 2 3 2" xfId="1491" xr:uid="{00000000-0005-0000-0000-0000D2050000}"/>
    <cellStyle name="Normal 11 2 2 3 2 2" xfId="1492" xr:uid="{00000000-0005-0000-0000-0000D3050000}"/>
    <cellStyle name="Normal 11 2 2 3 3" xfId="1493" xr:uid="{00000000-0005-0000-0000-0000D4050000}"/>
    <cellStyle name="Normal 11 2 2 4" xfId="1494" xr:uid="{00000000-0005-0000-0000-0000D5050000}"/>
    <cellStyle name="Normal 11 2 2 4 2" xfId="1495" xr:uid="{00000000-0005-0000-0000-0000D6050000}"/>
    <cellStyle name="Normal 11 2 2 4 2 2" xfId="1496" xr:uid="{00000000-0005-0000-0000-0000D7050000}"/>
    <cellStyle name="Normal 11 2 2 4 3" xfId="1497" xr:uid="{00000000-0005-0000-0000-0000D8050000}"/>
    <cellStyle name="Normal 11 2 2 5" xfId="1498" xr:uid="{00000000-0005-0000-0000-0000D9050000}"/>
    <cellStyle name="Normal 11 2 2 5 2" xfId="1499" xr:uid="{00000000-0005-0000-0000-0000DA050000}"/>
    <cellStyle name="Normal 11 2 2 6" xfId="1500" xr:uid="{00000000-0005-0000-0000-0000DB050000}"/>
    <cellStyle name="Normal 11 2 2 6 2" xfId="1501" xr:uid="{00000000-0005-0000-0000-0000DC050000}"/>
    <cellStyle name="Normal 11 2 2 7" xfId="1502" xr:uid="{00000000-0005-0000-0000-0000DD050000}"/>
    <cellStyle name="Normal 11 2 3" xfId="1503" xr:uid="{00000000-0005-0000-0000-0000DE050000}"/>
    <cellStyle name="Normal 11 2 3 2" xfId="1504" xr:uid="{00000000-0005-0000-0000-0000DF050000}"/>
    <cellStyle name="Normal 11 2 3 2 2" xfId="1505" xr:uid="{00000000-0005-0000-0000-0000E0050000}"/>
    <cellStyle name="Normal 11 2 3 2 2 2" xfId="1506" xr:uid="{00000000-0005-0000-0000-0000E1050000}"/>
    <cellStyle name="Normal 11 2 3 2 2 2 2" xfId="1507" xr:uid="{00000000-0005-0000-0000-0000E2050000}"/>
    <cellStyle name="Normal 11 2 3 2 2 3" xfId="1508" xr:uid="{00000000-0005-0000-0000-0000E3050000}"/>
    <cellStyle name="Normal 11 2 3 2 3" xfId="1509" xr:uid="{00000000-0005-0000-0000-0000E4050000}"/>
    <cellStyle name="Normal 11 2 3 2 3 2" xfId="1510" xr:uid="{00000000-0005-0000-0000-0000E5050000}"/>
    <cellStyle name="Normal 11 2 3 2 3 2 2" xfId="1511" xr:uid="{00000000-0005-0000-0000-0000E6050000}"/>
    <cellStyle name="Normal 11 2 3 2 3 3" xfId="1512" xr:uid="{00000000-0005-0000-0000-0000E7050000}"/>
    <cellStyle name="Normal 11 2 3 2 4" xfId="1513" xr:uid="{00000000-0005-0000-0000-0000E8050000}"/>
    <cellStyle name="Normal 11 2 3 2 4 2" xfId="1514" xr:uid="{00000000-0005-0000-0000-0000E9050000}"/>
    <cellStyle name="Normal 11 2 3 2 5" xfId="1515" xr:uid="{00000000-0005-0000-0000-0000EA050000}"/>
    <cellStyle name="Normal 11 2 3 2 5 2" xfId="1516" xr:uid="{00000000-0005-0000-0000-0000EB050000}"/>
    <cellStyle name="Normal 11 2 3 2 6" xfId="1517" xr:uid="{00000000-0005-0000-0000-0000EC050000}"/>
    <cellStyle name="Normal 11 2 3 3" xfId="1518" xr:uid="{00000000-0005-0000-0000-0000ED050000}"/>
    <cellStyle name="Normal 11 2 3 3 2" xfId="1519" xr:uid="{00000000-0005-0000-0000-0000EE050000}"/>
    <cellStyle name="Normal 11 2 3 3 2 2" xfId="1520" xr:uid="{00000000-0005-0000-0000-0000EF050000}"/>
    <cellStyle name="Normal 11 2 3 3 3" xfId="1521" xr:uid="{00000000-0005-0000-0000-0000F0050000}"/>
    <cellStyle name="Normal 11 2 3 4" xfId="1522" xr:uid="{00000000-0005-0000-0000-0000F1050000}"/>
    <cellStyle name="Normal 11 2 3 4 2" xfId="1523" xr:uid="{00000000-0005-0000-0000-0000F2050000}"/>
    <cellStyle name="Normal 11 2 3 4 2 2" xfId="1524" xr:uid="{00000000-0005-0000-0000-0000F3050000}"/>
    <cellStyle name="Normal 11 2 3 4 3" xfId="1525" xr:uid="{00000000-0005-0000-0000-0000F4050000}"/>
    <cellStyle name="Normal 11 2 3 5" xfId="1526" xr:uid="{00000000-0005-0000-0000-0000F5050000}"/>
    <cellStyle name="Normal 11 2 3 5 2" xfId="1527" xr:uid="{00000000-0005-0000-0000-0000F6050000}"/>
    <cellStyle name="Normal 11 2 3 6" xfId="1528" xr:uid="{00000000-0005-0000-0000-0000F7050000}"/>
    <cellStyle name="Normal 11 2 3 6 2" xfId="1529" xr:uid="{00000000-0005-0000-0000-0000F8050000}"/>
    <cellStyle name="Normal 11 2 3 7" xfId="1530" xr:uid="{00000000-0005-0000-0000-0000F9050000}"/>
    <cellStyle name="Normal 11 2 4" xfId="1531" xr:uid="{00000000-0005-0000-0000-0000FA050000}"/>
    <cellStyle name="Normal 11 2 4 2" xfId="1532" xr:uid="{00000000-0005-0000-0000-0000FB050000}"/>
    <cellStyle name="Normal 11 2 4 2 2" xfId="1533" xr:uid="{00000000-0005-0000-0000-0000FC050000}"/>
    <cellStyle name="Normal 11 2 4 2 2 2" xfId="1534" xr:uid="{00000000-0005-0000-0000-0000FD050000}"/>
    <cellStyle name="Normal 11 2 4 2 3" xfId="1535" xr:uid="{00000000-0005-0000-0000-0000FE050000}"/>
    <cellStyle name="Normal 11 2 4 3" xfId="1536" xr:uid="{00000000-0005-0000-0000-0000FF050000}"/>
    <cellStyle name="Normal 11 2 4 3 2" xfId="1537" xr:uid="{00000000-0005-0000-0000-000000060000}"/>
    <cellStyle name="Normal 11 2 4 3 2 2" xfId="1538" xr:uid="{00000000-0005-0000-0000-000001060000}"/>
    <cellStyle name="Normal 11 2 4 3 3" xfId="1539" xr:uid="{00000000-0005-0000-0000-000002060000}"/>
    <cellStyle name="Normal 11 2 4 4" xfId="1540" xr:uid="{00000000-0005-0000-0000-000003060000}"/>
    <cellStyle name="Normal 11 2 4 4 2" xfId="1541" xr:uid="{00000000-0005-0000-0000-000004060000}"/>
    <cellStyle name="Normal 11 2 4 5" xfId="1542" xr:uid="{00000000-0005-0000-0000-000005060000}"/>
    <cellStyle name="Normal 11 2 4 5 2" xfId="1543" xr:uid="{00000000-0005-0000-0000-000006060000}"/>
    <cellStyle name="Normal 11 2 4 6" xfId="1544" xr:uid="{00000000-0005-0000-0000-000007060000}"/>
    <cellStyle name="Normal 11 2 5" xfId="1545" xr:uid="{00000000-0005-0000-0000-000008060000}"/>
    <cellStyle name="Normal 11 2 5 2" xfId="1546" xr:uid="{00000000-0005-0000-0000-000009060000}"/>
    <cellStyle name="Normal 11 2 5 2 2" xfId="1547" xr:uid="{00000000-0005-0000-0000-00000A060000}"/>
    <cellStyle name="Normal 11 2 5 3" xfId="1548" xr:uid="{00000000-0005-0000-0000-00000B060000}"/>
    <cellStyle name="Normal 11 2 6" xfId="1549" xr:uid="{00000000-0005-0000-0000-00000C060000}"/>
    <cellStyle name="Normal 11 2 6 2" xfId="1550" xr:uid="{00000000-0005-0000-0000-00000D060000}"/>
    <cellStyle name="Normal 11 2 6 2 2" xfId="1551" xr:uid="{00000000-0005-0000-0000-00000E060000}"/>
    <cellStyle name="Normal 11 2 6 3" xfId="1552" xr:uid="{00000000-0005-0000-0000-00000F060000}"/>
    <cellStyle name="Normal 11 2 7" xfId="1553" xr:uid="{00000000-0005-0000-0000-000010060000}"/>
    <cellStyle name="Normal 11 2 7 2" xfId="1554" xr:uid="{00000000-0005-0000-0000-000011060000}"/>
    <cellStyle name="Normal 11 2 8" xfId="1555" xr:uid="{00000000-0005-0000-0000-000012060000}"/>
    <cellStyle name="Normal 11 2 8 2" xfId="1556" xr:uid="{00000000-0005-0000-0000-000013060000}"/>
    <cellStyle name="Normal 11 2 9" xfId="1557" xr:uid="{00000000-0005-0000-0000-000014060000}"/>
    <cellStyle name="Normal 11 3" xfId="1558" xr:uid="{00000000-0005-0000-0000-000015060000}"/>
    <cellStyle name="Normal 11 3 2" xfId="1559" xr:uid="{00000000-0005-0000-0000-000016060000}"/>
    <cellStyle name="Normal 11 3 2 2" xfId="1560" xr:uid="{00000000-0005-0000-0000-000017060000}"/>
    <cellStyle name="Normal 11 3 2 2 2" xfId="1561" xr:uid="{00000000-0005-0000-0000-000018060000}"/>
    <cellStyle name="Normal 11 3 2 2 2 2" xfId="1562" xr:uid="{00000000-0005-0000-0000-000019060000}"/>
    <cellStyle name="Normal 11 3 2 2 2 2 2" xfId="1563" xr:uid="{00000000-0005-0000-0000-00001A060000}"/>
    <cellStyle name="Normal 11 3 2 2 2 3" xfId="1564" xr:uid="{00000000-0005-0000-0000-00001B060000}"/>
    <cellStyle name="Normal 11 3 2 2 3" xfId="1565" xr:uid="{00000000-0005-0000-0000-00001C060000}"/>
    <cellStyle name="Normal 11 3 2 2 3 2" xfId="1566" xr:uid="{00000000-0005-0000-0000-00001D060000}"/>
    <cellStyle name="Normal 11 3 2 2 3 2 2" xfId="1567" xr:uid="{00000000-0005-0000-0000-00001E060000}"/>
    <cellStyle name="Normal 11 3 2 2 3 3" xfId="1568" xr:uid="{00000000-0005-0000-0000-00001F060000}"/>
    <cellStyle name="Normal 11 3 2 2 4" xfId="1569" xr:uid="{00000000-0005-0000-0000-000020060000}"/>
    <cellStyle name="Normal 11 3 2 2 4 2" xfId="1570" xr:uid="{00000000-0005-0000-0000-000021060000}"/>
    <cellStyle name="Normal 11 3 2 2 5" xfId="1571" xr:uid="{00000000-0005-0000-0000-000022060000}"/>
    <cellStyle name="Normal 11 3 2 2 5 2" xfId="1572" xr:uid="{00000000-0005-0000-0000-000023060000}"/>
    <cellStyle name="Normal 11 3 2 2 6" xfId="1573" xr:uid="{00000000-0005-0000-0000-000024060000}"/>
    <cellStyle name="Normal 11 3 2 3" xfId="1574" xr:uid="{00000000-0005-0000-0000-000025060000}"/>
    <cellStyle name="Normal 11 3 2 3 2" xfId="1575" xr:uid="{00000000-0005-0000-0000-000026060000}"/>
    <cellStyle name="Normal 11 3 2 3 2 2" xfId="1576" xr:uid="{00000000-0005-0000-0000-000027060000}"/>
    <cellStyle name="Normal 11 3 2 3 3" xfId="1577" xr:uid="{00000000-0005-0000-0000-000028060000}"/>
    <cellStyle name="Normal 11 3 2 4" xfId="1578" xr:uid="{00000000-0005-0000-0000-000029060000}"/>
    <cellStyle name="Normal 11 3 2 4 2" xfId="1579" xr:uid="{00000000-0005-0000-0000-00002A060000}"/>
    <cellStyle name="Normal 11 3 2 4 2 2" xfId="1580" xr:uid="{00000000-0005-0000-0000-00002B060000}"/>
    <cellStyle name="Normal 11 3 2 4 3" xfId="1581" xr:uid="{00000000-0005-0000-0000-00002C060000}"/>
    <cellStyle name="Normal 11 3 2 5" xfId="1582" xr:uid="{00000000-0005-0000-0000-00002D060000}"/>
    <cellStyle name="Normal 11 3 2 5 2" xfId="1583" xr:uid="{00000000-0005-0000-0000-00002E060000}"/>
    <cellStyle name="Normal 11 3 2 6" xfId="1584" xr:uid="{00000000-0005-0000-0000-00002F060000}"/>
    <cellStyle name="Normal 11 3 2 6 2" xfId="1585" xr:uid="{00000000-0005-0000-0000-000030060000}"/>
    <cellStyle name="Normal 11 3 2 7" xfId="1586" xr:uid="{00000000-0005-0000-0000-000031060000}"/>
    <cellStyle name="Normal 11 3 3" xfId="1587" xr:uid="{00000000-0005-0000-0000-000032060000}"/>
    <cellStyle name="Normal 11 3 3 2" xfId="1588" xr:uid="{00000000-0005-0000-0000-000033060000}"/>
    <cellStyle name="Normal 11 3 3 2 2" xfId="1589" xr:uid="{00000000-0005-0000-0000-000034060000}"/>
    <cellStyle name="Normal 11 3 3 2 2 2" xfId="1590" xr:uid="{00000000-0005-0000-0000-000035060000}"/>
    <cellStyle name="Normal 11 3 3 2 2 2 2" xfId="1591" xr:uid="{00000000-0005-0000-0000-000036060000}"/>
    <cellStyle name="Normal 11 3 3 2 2 3" xfId="1592" xr:uid="{00000000-0005-0000-0000-000037060000}"/>
    <cellStyle name="Normal 11 3 3 2 3" xfId="1593" xr:uid="{00000000-0005-0000-0000-000038060000}"/>
    <cellStyle name="Normal 11 3 3 2 3 2" xfId="1594" xr:uid="{00000000-0005-0000-0000-000039060000}"/>
    <cellStyle name="Normal 11 3 3 2 3 2 2" xfId="1595" xr:uid="{00000000-0005-0000-0000-00003A060000}"/>
    <cellStyle name="Normal 11 3 3 2 3 3" xfId="1596" xr:uid="{00000000-0005-0000-0000-00003B060000}"/>
    <cellStyle name="Normal 11 3 3 2 4" xfId="1597" xr:uid="{00000000-0005-0000-0000-00003C060000}"/>
    <cellStyle name="Normal 11 3 3 2 4 2" xfId="1598" xr:uid="{00000000-0005-0000-0000-00003D060000}"/>
    <cellStyle name="Normal 11 3 3 2 5" xfId="1599" xr:uid="{00000000-0005-0000-0000-00003E060000}"/>
    <cellStyle name="Normal 11 3 3 2 5 2" xfId="1600" xr:uid="{00000000-0005-0000-0000-00003F060000}"/>
    <cellStyle name="Normal 11 3 3 2 6" xfId="1601" xr:uid="{00000000-0005-0000-0000-000040060000}"/>
    <cellStyle name="Normal 11 3 3 3" xfId="1602" xr:uid="{00000000-0005-0000-0000-000041060000}"/>
    <cellStyle name="Normal 11 3 3 3 2" xfId="1603" xr:uid="{00000000-0005-0000-0000-000042060000}"/>
    <cellStyle name="Normal 11 3 3 3 2 2" xfId="1604" xr:uid="{00000000-0005-0000-0000-000043060000}"/>
    <cellStyle name="Normal 11 3 3 3 3" xfId="1605" xr:uid="{00000000-0005-0000-0000-000044060000}"/>
    <cellStyle name="Normal 11 3 3 4" xfId="1606" xr:uid="{00000000-0005-0000-0000-000045060000}"/>
    <cellStyle name="Normal 11 3 3 4 2" xfId="1607" xr:uid="{00000000-0005-0000-0000-000046060000}"/>
    <cellStyle name="Normal 11 3 3 4 2 2" xfId="1608" xr:uid="{00000000-0005-0000-0000-000047060000}"/>
    <cellStyle name="Normal 11 3 3 4 3" xfId="1609" xr:uid="{00000000-0005-0000-0000-000048060000}"/>
    <cellStyle name="Normal 11 3 3 5" xfId="1610" xr:uid="{00000000-0005-0000-0000-000049060000}"/>
    <cellStyle name="Normal 11 3 3 5 2" xfId="1611" xr:uid="{00000000-0005-0000-0000-00004A060000}"/>
    <cellStyle name="Normal 11 3 3 6" xfId="1612" xr:uid="{00000000-0005-0000-0000-00004B060000}"/>
    <cellStyle name="Normal 11 3 3 6 2" xfId="1613" xr:uid="{00000000-0005-0000-0000-00004C060000}"/>
    <cellStyle name="Normal 11 3 3 7" xfId="1614" xr:uid="{00000000-0005-0000-0000-00004D060000}"/>
    <cellStyle name="Normal 11 3 4" xfId="1615" xr:uid="{00000000-0005-0000-0000-00004E060000}"/>
    <cellStyle name="Normal 11 3 4 2" xfId="1616" xr:uid="{00000000-0005-0000-0000-00004F060000}"/>
    <cellStyle name="Normal 11 3 4 2 2" xfId="1617" xr:uid="{00000000-0005-0000-0000-000050060000}"/>
    <cellStyle name="Normal 11 3 4 2 2 2" xfId="1618" xr:uid="{00000000-0005-0000-0000-000051060000}"/>
    <cellStyle name="Normal 11 3 4 2 3" xfId="1619" xr:uid="{00000000-0005-0000-0000-000052060000}"/>
    <cellStyle name="Normal 11 3 4 3" xfId="1620" xr:uid="{00000000-0005-0000-0000-000053060000}"/>
    <cellStyle name="Normal 11 3 4 3 2" xfId="1621" xr:uid="{00000000-0005-0000-0000-000054060000}"/>
    <cellStyle name="Normal 11 3 4 3 2 2" xfId="1622" xr:uid="{00000000-0005-0000-0000-000055060000}"/>
    <cellStyle name="Normal 11 3 4 3 3" xfId="1623" xr:uid="{00000000-0005-0000-0000-000056060000}"/>
    <cellStyle name="Normal 11 3 4 4" xfId="1624" xr:uid="{00000000-0005-0000-0000-000057060000}"/>
    <cellStyle name="Normal 11 3 4 4 2" xfId="1625" xr:uid="{00000000-0005-0000-0000-000058060000}"/>
    <cellStyle name="Normal 11 3 4 5" xfId="1626" xr:uid="{00000000-0005-0000-0000-000059060000}"/>
    <cellStyle name="Normal 11 3 4 5 2" xfId="1627" xr:uid="{00000000-0005-0000-0000-00005A060000}"/>
    <cellStyle name="Normal 11 3 4 6" xfId="1628" xr:uid="{00000000-0005-0000-0000-00005B060000}"/>
    <cellStyle name="Normal 11 3 5" xfId="1629" xr:uid="{00000000-0005-0000-0000-00005C060000}"/>
    <cellStyle name="Normal 11 3 5 2" xfId="1630" xr:uid="{00000000-0005-0000-0000-00005D060000}"/>
    <cellStyle name="Normal 11 3 5 2 2" xfId="1631" xr:uid="{00000000-0005-0000-0000-00005E060000}"/>
    <cellStyle name="Normal 11 3 5 3" xfId="1632" xr:uid="{00000000-0005-0000-0000-00005F060000}"/>
    <cellStyle name="Normal 11 3 6" xfId="1633" xr:uid="{00000000-0005-0000-0000-000060060000}"/>
    <cellStyle name="Normal 11 3 6 2" xfId="1634" xr:uid="{00000000-0005-0000-0000-000061060000}"/>
    <cellStyle name="Normal 11 3 6 2 2" xfId="1635" xr:uid="{00000000-0005-0000-0000-000062060000}"/>
    <cellStyle name="Normal 11 3 6 3" xfId="1636" xr:uid="{00000000-0005-0000-0000-000063060000}"/>
    <cellStyle name="Normal 11 3 7" xfId="1637" xr:uid="{00000000-0005-0000-0000-000064060000}"/>
    <cellStyle name="Normal 11 3 7 2" xfId="1638" xr:uid="{00000000-0005-0000-0000-000065060000}"/>
    <cellStyle name="Normal 11 3 8" xfId="1639" xr:uid="{00000000-0005-0000-0000-000066060000}"/>
    <cellStyle name="Normal 11 3 8 2" xfId="1640" xr:uid="{00000000-0005-0000-0000-000067060000}"/>
    <cellStyle name="Normal 11 3 9" xfId="1641" xr:uid="{00000000-0005-0000-0000-000068060000}"/>
    <cellStyle name="Normal 11 4" xfId="1642" xr:uid="{00000000-0005-0000-0000-000069060000}"/>
    <cellStyle name="Normal 11 4 2" xfId="1643" xr:uid="{00000000-0005-0000-0000-00006A060000}"/>
    <cellStyle name="Normal 11 4 2 2" xfId="1644" xr:uid="{00000000-0005-0000-0000-00006B060000}"/>
    <cellStyle name="Normal 11 4 2 2 2" xfId="1645" xr:uid="{00000000-0005-0000-0000-00006C060000}"/>
    <cellStyle name="Normal 11 4 2 2 2 2" xfId="1646" xr:uid="{00000000-0005-0000-0000-00006D060000}"/>
    <cellStyle name="Normal 11 4 2 2 3" xfId="1647" xr:uid="{00000000-0005-0000-0000-00006E060000}"/>
    <cellStyle name="Normal 11 4 2 3" xfId="1648" xr:uid="{00000000-0005-0000-0000-00006F060000}"/>
    <cellStyle name="Normal 11 4 2 3 2" xfId="1649" xr:uid="{00000000-0005-0000-0000-000070060000}"/>
    <cellStyle name="Normal 11 4 2 3 2 2" xfId="1650" xr:uid="{00000000-0005-0000-0000-000071060000}"/>
    <cellStyle name="Normal 11 4 2 3 3" xfId="1651" xr:uid="{00000000-0005-0000-0000-000072060000}"/>
    <cellStyle name="Normal 11 4 2 4" xfId="1652" xr:uid="{00000000-0005-0000-0000-000073060000}"/>
    <cellStyle name="Normal 11 4 2 4 2" xfId="1653" xr:uid="{00000000-0005-0000-0000-000074060000}"/>
    <cellStyle name="Normal 11 4 2 5" xfId="1654" xr:uid="{00000000-0005-0000-0000-000075060000}"/>
    <cellStyle name="Normal 11 4 2 5 2" xfId="1655" xr:uid="{00000000-0005-0000-0000-000076060000}"/>
    <cellStyle name="Normal 11 4 2 6" xfId="1656" xr:uid="{00000000-0005-0000-0000-000077060000}"/>
    <cellStyle name="Normal 11 4 3" xfId="1657" xr:uid="{00000000-0005-0000-0000-000078060000}"/>
    <cellStyle name="Normal 11 4 3 2" xfId="1658" xr:uid="{00000000-0005-0000-0000-000079060000}"/>
    <cellStyle name="Normal 11 4 3 2 2" xfId="1659" xr:uid="{00000000-0005-0000-0000-00007A060000}"/>
    <cellStyle name="Normal 11 4 3 3" xfId="1660" xr:uid="{00000000-0005-0000-0000-00007B060000}"/>
    <cellStyle name="Normal 11 4 4" xfId="1661" xr:uid="{00000000-0005-0000-0000-00007C060000}"/>
    <cellStyle name="Normal 11 4 4 2" xfId="1662" xr:uid="{00000000-0005-0000-0000-00007D060000}"/>
    <cellStyle name="Normal 11 4 4 2 2" xfId="1663" xr:uid="{00000000-0005-0000-0000-00007E060000}"/>
    <cellStyle name="Normal 11 4 4 3" xfId="1664" xr:uid="{00000000-0005-0000-0000-00007F060000}"/>
    <cellStyle name="Normal 11 4 5" xfId="1665" xr:uid="{00000000-0005-0000-0000-000080060000}"/>
    <cellStyle name="Normal 11 4 5 2" xfId="1666" xr:uid="{00000000-0005-0000-0000-000081060000}"/>
    <cellStyle name="Normal 11 4 6" xfId="1667" xr:uid="{00000000-0005-0000-0000-000082060000}"/>
    <cellStyle name="Normal 11 4 6 2" xfId="1668" xr:uid="{00000000-0005-0000-0000-000083060000}"/>
    <cellStyle name="Normal 11 4 7" xfId="1669" xr:uid="{00000000-0005-0000-0000-000084060000}"/>
    <cellStyle name="Normal 11 5" xfId="1670" xr:uid="{00000000-0005-0000-0000-000085060000}"/>
    <cellStyle name="Normal 11 5 2" xfId="1671" xr:uid="{00000000-0005-0000-0000-000086060000}"/>
    <cellStyle name="Normal 11 5 2 2" xfId="1672" xr:uid="{00000000-0005-0000-0000-000087060000}"/>
    <cellStyle name="Normal 11 5 2 2 2" xfId="1673" xr:uid="{00000000-0005-0000-0000-000088060000}"/>
    <cellStyle name="Normal 11 5 2 2 2 2" xfId="1674" xr:uid="{00000000-0005-0000-0000-000089060000}"/>
    <cellStyle name="Normal 11 5 2 2 3" xfId="1675" xr:uid="{00000000-0005-0000-0000-00008A060000}"/>
    <cellStyle name="Normal 11 5 2 3" xfId="1676" xr:uid="{00000000-0005-0000-0000-00008B060000}"/>
    <cellStyle name="Normal 11 5 2 3 2" xfId="1677" xr:uid="{00000000-0005-0000-0000-00008C060000}"/>
    <cellStyle name="Normal 11 5 2 3 2 2" xfId="1678" xr:uid="{00000000-0005-0000-0000-00008D060000}"/>
    <cellStyle name="Normal 11 5 2 3 3" xfId="1679" xr:uid="{00000000-0005-0000-0000-00008E060000}"/>
    <cellStyle name="Normal 11 5 2 4" xfId="1680" xr:uid="{00000000-0005-0000-0000-00008F060000}"/>
    <cellStyle name="Normal 11 5 2 4 2" xfId="1681" xr:uid="{00000000-0005-0000-0000-000090060000}"/>
    <cellStyle name="Normal 11 5 2 5" xfId="1682" xr:uid="{00000000-0005-0000-0000-000091060000}"/>
    <cellStyle name="Normal 11 5 2 5 2" xfId="1683" xr:uid="{00000000-0005-0000-0000-000092060000}"/>
    <cellStyle name="Normal 11 5 2 6" xfId="1684" xr:uid="{00000000-0005-0000-0000-000093060000}"/>
    <cellStyle name="Normal 11 5 3" xfId="1685" xr:uid="{00000000-0005-0000-0000-000094060000}"/>
    <cellStyle name="Normal 11 5 3 2" xfId="1686" xr:uid="{00000000-0005-0000-0000-000095060000}"/>
    <cellStyle name="Normal 11 5 3 2 2" xfId="1687" xr:uid="{00000000-0005-0000-0000-000096060000}"/>
    <cellStyle name="Normal 11 5 3 3" xfId="1688" xr:uid="{00000000-0005-0000-0000-000097060000}"/>
    <cellStyle name="Normal 11 5 4" xfId="1689" xr:uid="{00000000-0005-0000-0000-000098060000}"/>
    <cellStyle name="Normal 11 5 4 2" xfId="1690" xr:uid="{00000000-0005-0000-0000-000099060000}"/>
    <cellStyle name="Normal 11 5 4 2 2" xfId="1691" xr:uid="{00000000-0005-0000-0000-00009A060000}"/>
    <cellStyle name="Normal 11 5 4 3" xfId="1692" xr:uid="{00000000-0005-0000-0000-00009B060000}"/>
    <cellStyle name="Normal 11 5 5" xfId="1693" xr:uid="{00000000-0005-0000-0000-00009C060000}"/>
    <cellStyle name="Normal 11 5 5 2" xfId="1694" xr:uid="{00000000-0005-0000-0000-00009D060000}"/>
    <cellStyle name="Normal 11 5 6" xfId="1695" xr:uid="{00000000-0005-0000-0000-00009E060000}"/>
    <cellStyle name="Normal 11 5 6 2" xfId="1696" xr:uid="{00000000-0005-0000-0000-00009F060000}"/>
    <cellStyle name="Normal 11 5 7" xfId="1697" xr:uid="{00000000-0005-0000-0000-0000A0060000}"/>
    <cellStyle name="Normal 11 6" xfId="1698" xr:uid="{00000000-0005-0000-0000-0000A1060000}"/>
    <cellStyle name="Normal 11 6 2" xfId="1699" xr:uid="{00000000-0005-0000-0000-0000A2060000}"/>
    <cellStyle name="Normal 11 6 2 2" xfId="1700" xr:uid="{00000000-0005-0000-0000-0000A3060000}"/>
    <cellStyle name="Normal 11 6 2 2 2" xfId="1701" xr:uid="{00000000-0005-0000-0000-0000A4060000}"/>
    <cellStyle name="Normal 11 6 2 3" xfId="1702" xr:uid="{00000000-0005-0000-0000-0000A5060000}"/>
    <cellStyle name="Normal 11 6 3" xfId="1703" xr:uid="{00000000-0005-0000-0000-0000A6060000}"/>
    <cellStyle name="Normal 11 6 3 2" xfId="1704" xr:uid="{00000000-0005-0000-0000-0000A7060000}"/>
    <cellStyle name="Normal 11 6 3 2 2" xfId="1705" xr:uid="{00000000-0005-0000-0000-0000A8060000}"/>
    <cellStyle name="Normal 11 6 3 3" xfId="1706" xr:uid="{00000000-0005-0000-0000-0000A9060000}"/>
    <cellStyle name="Normal 11 6 4" xfId="1707" xr:uid="{00000000-0005-0000-0000-0000AA060000}"/>
    <cellStyle name="Normal 11 6 4 2" xfId="1708" xr:uid="{00000000-0005-0000-0000-0000AB060000}"/>
    <cellStyle name="Normal 11 6 5" xfId="1709" xr:uid="{00000000-0005-0000-0000-0000AC060000}"/>
    <cellStyle name="Normal 11 6 5 2" xfId="1710" xr:uid="{00000000-0005-0000-0000-0000AD060000}"/>
    <cellStyle name="Normal 11 6 6" xfId="1711" xr:uid="{00000000-0005-0000-0000-0000AE060000}"/>
    <cellStyle name="Normal 11 7" xfId="1712" xr:uid="{00000000-0005-0000-0000-0000AF060000}"/>
    <cellStyle name="Normal 11 7 2" xfId="1713" xr:uid="{00000000-0005-0000-0000-0000B0060000}"/>
    <cellStyle name="Normal 11 7 2 2" xfId="1714" xr:uid="{00000000-0005-0000-0000-0000B1060000}"/>
    <cellStyle name="Normal 11 7 3" xfId="1715" xr:uid="{00000000-0005-0000-0000-0000B2060000}"/>
    <cellStyle name="Normal 11 8" xfId="1716" xr:uid="{00000000-0005-0000-0000-0000B3060000}"/>
    <cellStyle name="Normal 11 8 2" xfId="1717" xr:uid="{00000000-0005-0000-0000-0000B4060000}"/>
    <cellStyle name="Normal 11 8 2 2" xfId="1718" xr:uid="{00000000-0005-0000-0000-0000B5060000}"/>
    <cellStyle name="Normal 11 8 3" xfId="1719" xr:uid="{00000000-0005-0000-0000-0000B6060000}"/>
    <cellStyle name="Normal 11 9" xfId="1720" xr:uid="{00000000-0005-0000-0000-0000B7060000}"/>
    <cellStyle name="Normal 11 9 2" xfId="1721" xr:uid="{00000000-0005-0000-0000-0000B8060000}"/>
    <cellStyle name="Normal 12" xfId="1722" xr:uid="{00000000-0005-0000-0000-0000B9060000}"/>
    <cellStyle name="Normal 12 10" xfId="1723" xr:uid="{00000000-0005-0000-0000-0000BA060000}"/>
    <cellStyle name="Normal 12 10 2" xfId="1724" xr:uid="{00000000-0005-0000-0000-0000BB060000}"/>
    <cellStyle name="Normal 12 11" xfId="1725" xr:uid="{00000000-0005-0000-0000-0000BC060000}"/>
    <cellStyle name="Normal 12 11 2" xfId="1726" xr:uid="{00000000-0005-0000-0000-0000BD060000}"/>
    <cellStyle name="Normal 12 12" xfId="1727" xr:uid="{00000000-0005-0000-0000-0000BE060000}"/>
    <cellStyle name="Normal 12 2" xfId="1728" xr:uid="{00000000-0005-0000-0000-0000BF060000}"/>
    <cellStyle name="Normal 12 2 10" xfId="1729" xr:uid="{00000000-0005-0000-0000-0000C0060000}"/>
    <cellStyle name="Normal 12 2 10 2" xfId="1730" xr:uid="{00000000-0005-0000-0000-0000C1060000}"/>
    <cellStyle name="Normal 12 2 11" xfId="1731" xr:uid="{00000000-0005-0000-0000-0000C2060000}"/>
    <cellStyle name="Normal 12 2 2" xfId="1732" xr:uid="{00000000-0005-0000-0000-0000C3060000}"/>
    <cellStyle name="Normal 12 2 2 2" xfId="1733" xr:uid="{00000000-0005-0000-0000-0000C4060000}"/>
    <cellStyle name="Normal 12 2 2 2 2" xfId="1734" xr:uid="{00000000-0005-0000-0000-0000C5060000}"/>
    <cellStyle name="Normal 12 2 2 2 2 2" xfId="1735" xr:uid="{00000000-0005-0000-0000-0000C6060000}"/>
    <cellStyle name="Normal 12 2 2 2 2 2 2" xfId="1736" xr:uid="{00000000-0005-0000-0000-0000C7060000}"/>
    <cellStyle name="Normal 12 2 2 2 2 2 2 2" xfId="1737" xr:uid="{00000000-0005-0000-0000-0000C8060000}"/>
    <cellStyle name="Normal 12 2 2 2 2 2 3" xfId="1738" xr:uid="{00000000-0005-0000-0000-0000C9060000}"/>
    <cellStyle name="Normal 12 2 2 2 2 3" xfId="1739" xr:uid="{00000000-0005-0000-0000-0000CA060000}"/>
    <cellStyle name="Normal 12 2 2 2 2 3 2" xfId="1740" xr:uid="{00000000-0005-0000-0000-0000CB060000}"/>
    <cellStyle name="Normal 12 2 2 2 2 3 2 2" xfId="1741" xr:uid="{00000000-0005-0000-0000-0000CC060000}"/>
    <cellStyle name="Normal 12 2 2 2 2 3 3" xfId="1742" xr:uid="{00000000-0005-0000-0000-0000CD060000}"/>
    <cellStyle name="Normal 12 2 2 2 2 4" xfId="1743" xr:uid="{00000000-0005-0000-0000-0000CE060000}"/>
    <cellStyle name="Normal 12 2 2 2 2 4 2" xfId="1744" xr:uid="{00000000-0005-0000-0000-0000CF060000}"/>
    <cellStyle name="Normal 12 2 2 2 2 5" xfId="1745" xr:uid="{00000000-0005-0000-0000-0000D0060000}"/>
    <cellStyle name="Normal 12 2 2 2 2 5 2" xfId="1746" xr:uid="{00000000-0005-0000-0000-0000D1060000}"/>
    <cellStyle name="Normal 12 2 2 2 2 6" xfId="1747" xr:uid="{00000000-0005-0000-0000-0000D2060000}"/>
    <cellStyle name="Normal 12 2 2 2 3" xfId="1748" xr:uid="{00000000-0005-0000-0000-0000D3060000}"/>
    <cellStyle name="Normal 12 2 2 2 3 2" xfId="1749" xr:uid="{00000000-0005-0000-0000-0000D4060000}"/>
    <cellStyle name="Normal 12 2 2 2 3 2 2" xfId="1750" xr:uid="{00000000-0005-0000-0000-0000D5060000}"/>
    <cellStyle name="Normal 12 2 2 2 3 3" xfId="1751" xr:uid="{00000000-0005-0000-0000-0000D6060000}"/>
    <cellStyle name="Normal 12 2 2 2 4" xfId="1752" xr:uid="{00000000-0005-0000-0000-0000D7060000}"/>
    <cellStyle name="Normal 12 2 2 2 4 2" xfId="1753" xr:uid="{00000000-0005-0000-0000-0000D8060000}"/>
    <cellStyle name="Normal 12 2 2 2 4 2 2" xfId="1754" xr:uid="{00000000-0005-0000-0000-0000D9060000}"/>
    <cellStyle name="Normal 12 2 2 2 4 3" xfId="1755" xr:uid="{00000000-0005-0000-0000-0000DA060000}"/>
    <cellStyle name="Normal 12 2 2 2 5" xfId="1756" xr:uid="{00000000-0005-0000-0000-0000DB060000}"/>
    <cellStyle name="Normal 12 2 2 2 5 2" xfId="1757" xr:uid="{00000000-0005-0000-0000-0000DC060000}"/>
    <cellStyle name="Normal 12 2 2 2 6" xfId="1758" xr:uid="{00000000-0005-0000-0000-0000DD060000}"/>
    <cellStyle name="Normal 12 2 2 2 6 2" xfId="1759" xr:uid="{00000000-0005-0000-0000-0000DE060000}"/>
    <cellStyle name="Normal 12 2 2 2 7" xfId="1760" xr:uid="{00000000-0005-0000-0000-0000DF060000}"/>
    <cellStyle name="Normal 12 2 2 3" xfId="1761" xr:uid="{00000000-0005-0000-0000-0000E0060000}"/>
    <cellStyle name="Normal 12 2 2 3 2" xfId="1762" xr:uid="{00000000-0005-0000-0000-0000E1060000}"/>
    <cellStyle name="Normal 12 2 2 3 2 2" xfId="1763" xr:uid="{00000000-0005-0000-0000-0000E2060000}"/>
    <cellStyle name="Normal 12 2 2 3 2 2 2" xfId="1764" xr:uid="{00000000-0005-0000-0000-0000E3060000}"/>
    <cellStyle name="Normal 12 2 2 3 2 2 2 2" xfId="1765" xr:uid="{00000000-0005-0000-0000-0000E4060000}"/>
    <cellStyle name="Normal 12 2 2 3 2 2 3" xfId="1766" xr:uid="{00000000-0005-0000-0000-0000E5060000}"/>
    <cellStyle name="Normal 12 2 2 3 2 3" xfId="1767" xr:uid="{00000000-0005-0000-0000-0000E6060000}"/>
    <cellStyle name="Normal 12 2 2 3 2 3 2" xfId="1768" xr:uid="{00000000-0005-0000-0000-0000E7060000}"/>
    <cellStyle name="Normal 12 2 2 3 2 3 2 2" xfId="1769" xr:uid="{00000000-0005-0000-0000-0000E8060000}"/>
    <cellStyle name="Normal 12 2 2 3 2 3 3" xfId="1770" xr:uid="{00000000-0005-0000-0000-0000E9060000}"/>
    <cellStyle name="Normal 12 2 2 3 2 4" xfId="1771" xr:uid="{00000000-0005-0000-0000-0000EA060000}"/>
    <cellStyle name="Normal 12 2 2 3 2 4 2" xfId="1772" xr:uid="{00000000-0005-0000-0000-0000EB060000}"/>
    <cellStyle name="Normal 12 2 2 3 2 5" xfId="1773" xr:uid="{00000000-0005-0000-0000-0000EC060000}"/>
    <cellStyle name="Normal 12 2 2 3 2 5 2" xfId="1774" xr:uid="{00000000-0005-0000-0000-0000ED060000}"/>
    <cellStyle name="Normal 12 2 2 3 2 6" xfId="1775" xr:uid="{00000000-0005-0000-0000-0000EE060000}"/>
    <cellStyle name="Normal 12 2 2 3 3" xfId="1776" xr:uid="{00000000-0005-0000-0000-0000EF060000}"/>
    <cellStyle name="Normal 12 2 2 3 3 2" xfId="1777" xr:uid="{00000000-0005-0000-0000-0000F0060000}"/>
    <cellStyle name="Normal 12 2 2 3 3 2 2" xfId="1778" xr:uid="{00000000-0005-0000-0000-0000F1060000}"/>
    <cellStyle name="Normal 12 2 2 3 3 3" xfId="1779" xr:uid="{00000000-0005-0000-0000-0000F2060000}"/>
    <cellStyle name="Normal 12 2 2 3 4" xfId="1780" xr:uid="{00000000-0005-0000-0000-0000F3060000}"/>
    <cellStyle name="Normal 12 2 2 3 4 2" xfId="1781" xr:uid="{00000000-0005-0000-0000-0000F4060000}"/>
    <cellStyle name="Normal 12 2 2 3 4 2 2" xfId="1782" xr:uid="{00000000-0005-0000-0000-0000F5060000}"/>
    <cellStyle name="Normal 12 2 2 3 4 3" xfId="1783" xr:uid="{00000000-0005-0000-0000-0000F6060000}"/>
    <cellStyle name="Normal 12 2 2 3 5" xfId="1784" xr:uid="{00000000-0005-0000-0000-0000F7060000}"/>
    <cellStyle name="Normal 12 2 2 3 5 2" xfId="1785" xr:uid="{00000000-0005-0000-0000-0000F8060000}"/>
    <cellStyle name="Normal 12 2 2 3 6" xfId="1786" xr:uid="{00000000-0005-0000-0000-0000F9060000}"/>
    <cellStyle name="Normal 12 2 2 3 6 2" xfId="1787" xr:uid="{00000000-0005-0000-0000-0000FA060000}"/>
    <cellStyle name="Normal 12 2 2 3 7" xfId="1788" xr:uid="{00000000-0005-0000-0000-0000FB060000}"/>
    <cellStyle name="Normal 12 2 2 4" xfId="1789" xr:uid="{00000000-0005-0000-0000-0000FC060000}"/>
    <cellStyle name="Normal 12 2 2 4 2" xfId="1790" xr:uid="{00000000-0005-0000-0000-0000FD060000}"/>
    <cellStyle name="Normal 12 2 2 4 2 2" xfId="1791" xr:uid="{00000000-0005-0000-0000-0000FE060000}"/>
    <cellStyle name="Normal 12 2 2 4 2 2 2" xfId="1792" xr:uid="{00000000-0005-0000-0000-0000FF060000}"/>
    <cellStyle name="Normal 12 2 2 4 2 3" xfId="1793" xr:uid="{00000000-0005-0000-0000-000000070000}"/>
    <cellStyle name="Normal 12 2 2 4 3" xfId="1794" xr:uid="{00000000-0005-0000-0000-000001070000}"/>
    <cellStyle name="Normal 12 2 2 4 3 2" xfId="1795" xr:uid="{00000000-0005-0000-0000-000002070000}"/>
    <cellStyle name="Normal 12 2 2 4 3 2 2" xfId="1796" xr:uid="{00000000-0005-0000-0000-000003070000}"/>
    <cellStyle name="Normal 12 2 2 4 3 3" xfId="1797" xr:uid="{00000000-0005-0000-0000-000004070000}"/>
    <cellStyle name="Normal 12 2 2 4 4" xfId="1798" xr:uid="{00000000-0005-0000-0000-000005070000}"/>
    <cellStyle name="Normal 12 2 2 4 4 2" xfId="1799" xr:uid="{00000000-0005-0000-0000-000006070000}"/>
    <cellStyle name="Normal 12 2 2 4 5" xfId="1800" xr:uid="{00000000-0005-0000-0000-000007070000}"/>
    <cellStyle name="Normal 12 2 2 4 5 2" xfId="1801" xr:uid="{00000000-0005-0000-0000-000008070000}"/>
    <cellStyle name="Normal 12 2 2 4 6" xfId="1802" xr:uid="{00000000-0005-0000-0000-000009070000}"/>
    <cellStyle name="Normal 12 2 2 5" xfId="1803" xr:uid="{00000000-0005-0000-0000-00000A070000}"/>
    <cellStyle name="Normal 12 2 2 5 2" xfId="1804" xr:uid="{00000000-0005-0000-0000-00000B070000}"/>
    <cellStyle name="Normal 12 2 2 5 2 2" xfId="1805" xr:uid="{00000000-0005-0000-0000-00000C070000}"/>
    <cellStyle name="Normal 12 2 2 5 3" xfId="1806" xr:uid="{00000000-0005-0000-0000-00000D070000}"/>
    <cellStyle name="Normal 12 2 2 6" xfId="1807" xr:uid="{00000000-0005-0000-0000-00000E070000}"/>
    <cellStyle name="Normal 12 2 2 6 2" xfId="1808" xr:uid="{00000000-0005-0000-0000-00000F070000}"/>
    <cellStyle name="Normal 12 2 2 6 2 2" xfId="1809" xr:uid="{00000000-0005-0000-0000-000010070000}"/>
    <cellStyle name="Normal 12 2 2 6 3" xfId="1810" xr:uid="{00000000-0005-0000-0000-000011070000}"/>
    <cellStyle name="Normal 12 2 2 7" xfId="1811" xr:uid="{00000000-0005-0000-0000-000012070000}"/>
    <cellStyle name="Normal 12 2 2 7 2" xfId="1812" xr:uid="{00000000-0005-0000-0000-000013070000}"/>
    <cellStyle name="Normal 12 2 2 8" xfId="1813" xr:uid="{00000000-0005-0000-0000-000014070000}"/>
    <cellStyle name="Normal 12 2 2 8 2" xfId="1814" xr:uid="{00000000-0005-0000-0000-000015070000}"/>
    <cellStyle name="Normal 12 2 2 9" xfId="1815" xr:uid="{00000000-0005-0000-0000-000016070000}"/>
    <cellStyle name="Normal 12 2 3" xfId="1816" xr:uid="{00000000-0005-0000-0000-000017070000}"/>
    <cellStyle name="Normal 12 2 3 2" xfId="1817" xr:uid="{00000000-0005-0000-0000-000018070000}"/>
    <cellStyle name="Normal 12 2 3 2 2" xfId="1818" xr:uid="{00000000-0005-0000-0000-000019070000}"/>
    <cellStyle name="Normal 12 2 3 2 2 2" xfId="1819" xr:uid="{00000000-0005-0000-0000-00001A070000}"/>
    <cellStyle name="Normal 12 2 3 2 2 2 2" xfId="1820" xr:uid="{00000000-0005-0000-0000-00001B070000}"/>
    <cellStyle name="Normal 12 2 3 2 2 3" xfId="1821" xr:uid="{00000000-0005-0000-0000-00001C070000}"/>
    <cellStyle name="Normal 12 2 3 2 3" xfId="1822" xr:uid="{00000000-0005-0000-0000-00001D070000}"/>
    <cellStyle name="Normal 12 2 3 2 3 2" xfId="1823" xr:uid="{00000000-0005-0000-0000-00001E070000}"/>
    <cellStyle name="Normal 12 2 3 2 3 2 2" xfId="1824" xr:uid="{00000000-0005-0000-0000-00001F070000}"/>
    <cellStyle name="Normal 12 2 3 2 3 3" xfId="1825" xr:uid="{00000000-0005-0000-0000-000020070000}"/>
    <cellStyle name="Normal 12 2 3 2 4" xfId="1826" xr:uid="{00000000-0005-0000-0000-000021070000}"/>
    <cellStyle name="Normal 12 2 3 2 4 2" xfId="1827" xr:uid="{00000000-0005-0000-0000-000022070000}"/>
    <cellStyle name="Normal 12 2 3 2 5" xfId="1828" xr:uid="{00000000-0005-0000-0000-000023070000}"/>
    <cellStyle name="Normal 12 2 3 2 5 2" xfId="1829" xr:uid="{00000000-0005-0000-0000-000024070000}"/>
    <cellStyle name="Normal 12 2 3 2 6" xfId="1830" xr:uid="{00000000-0005-0000-0000-000025070000}"/>
    <cellStyle name="Normal 12 2 3 3" xfId="1831" xr:uid="{00000000-0005-0000-0000-000026070000}"/>
    <cellStyle name="Normal 12 2 3 3 2" xfId="1832" xr:uid="{00000000-0005-0000-0000-000027070000}"/>
    <cellStyle name="Normal 12 2 3 3 2 2" xfId="1833" xr:uid="{00000000-0005-0000-0000-000028070000}"/>
    <cellStyle name="Normal 12 2 3 3 3" xfId="1834" xr:uid="{00000000-0005-0000-0000-000029070000}"/>
    <cellStyle name="Normal 12 2 3 4" xfId="1835" xr:uid="{00000000-0005-0000-0000-00002A070000}"/>
    <cellStyle name="Normal 12 2 3 4 2" xfId="1836" xr:uid="{00000000-0005-0000-0000-00002B070000}"/>
    <cellStyle name="Normal 12 2 3 4 2 2" xfId="1837" xr:uid="{00000000-0005-0000-0000-00002C070000}"/>
    <cellStyle name="Normal 12 2 3 4 3" xfId="1838" xr:uid="{00000000-0005-0000-0000-00002D070000}"/>
    <cellStyle name="Normal 12 2 3 5" xfId="1839" xr:uid="{00000000-0005-0000-0000-00002E070000}"/>
    <cellStyle name="Normal 12 2 3 5 2" xfId="1840" xr:uid="{00000000-0005-0000-0000-00002F070000}"/>
    <cellStyle name="Normal 12 2 3 6" xfId="1841" xr:uid="{00000000-0005-0000-0000-000030070000}"/>
    <cellStyle name="Normal 12 2 3 6 2" xfId="1842" xr:uid="{00000000-0005-0000-0000-000031070000}"/>
    <cellStyle name="Normal 12 2 3 7" xfId="1843" xr:uid="{00000000-0005-0000-0000-000032070000}"/>
    <cellStyle name="Normal 12 2 4" xfId="1844" xr:uid="{00000000-0005-0000-0000-000033070000}"/>
    <cellStyle name="Normal 12 2 4 2" xfId="1845" xr:uid="{00000000-0005-0000-0000-000034070000}"/>
    <cellStyle name="Normal 12 2 4 2 2" xfId="1846" xr:uid="{00000000-0005-0000-0000-000035070000}"/>
    <cellStyle name="Normal 12 2 4 2 2 2" xfId="1847" xr:uid="{00000000-0005-0000-0000-000036070000}"/>
    <cellStyle name="Normal 12 2 4 2 2 2 2" xfId="1848" xr:uid="{00000000-0005-0000-0000-000037070000}"/>
    <cellStyle name="Normal 12 2 4 2 2 3" xfId="1849" xr:uid="{00000000-0005-0000-0000-000038070000}"/>
    <cellStyle name="Normal 12 2 4 2 3" xfId="1850" xr:uid="{00000000-0005-0000-0000-000039070000}"/>
    <cellStyle name="Normal 12 2 4 2 3 2" xfId="1851" xr:uid="{00000000-0005-0000-0000-00003A070000}"/>
    <cellStyle name="Normal 12 2 4 2 3 2 2" xfId="1852" xr:uid="{00000000-0005-0000-0000-00003B070000}"/>
    <cellStyle name="Normal 12 2 4 2 3 3" xfId="1853" xr:uid="{00000000-0005-0000-0000-00003C070000}"/>
    <cellStyle name="Normal 12 2 4 2 4" xfId="1854" xr:uid="{00000000-0005-0000-0000-00003D070000}"/>
    <cellStyle name="Normal 12 2 4 2 4 2" xfId="1855" xr:uid="{00000000-0005-0000-0000-00003E070000}"/>
    <cellStyle name="Normal 12 2 4 2 5" xfId="1856" xr:uid="{00000000-0005-0000-0000-00003F070000}"/>
    <cellStyle name="Normal 12 2 4 2 5 2" xfId="1857" xr:uid="{00000000-0005-0000-0000-000040070000}"/>
    <cellStyle name="Normal 12 2 4 2 6" xfId="1858" xr:uid="{00000000-0005-0000-0000-000041070000}"/>
    <cellStyle name="Normal 12 2 4 3" xfId="1859" xr:uid="{00000000-0005-0000-0000-000042070000}"/>
    <cellStyle name="Normal 12 2 4 3 2" xfId="1860" xr:uid="{00000000-0005-0000-0000-000043070000}"/>
    <cellStyle name="Normal 12 2 4 3 2 2" xfId="1861" xr:uid="{00000000-0005-0000-0000-000044070000}"/>
    <cellStyle name="Normal 12 2 4 3 3" xfId="1862" xr:uid="{00000000-0005-0000-0000-000045070000}"/>
    <cellStyle name="Normal 12 2 4 4" xfId="1863" xr:uid="{00000000-0005-0000-0000-000046070000}"/>
    <cellStyle name="Normal 12 2 4 4 2" xfId="1864" xr:uid="{00000000-0005-0000-0000-000047070000}"/>
    <cellStyle name="Normal 12 2 4 4 2 2" xfId="1865" xr:uid="{00000000-0005-0000-0000-000048070000}"/>
    <cellStyle name="Normal 12 2 4 4 3" xfId="1866" xr:uid="{00000000-0005-0000-0000-000049070000}"/>
    <cellStyle name="Normal 12 2 4 5" xfId="1867" xr:uid="{00000000-0005-0000-0000-00004A070000}"/>
    <cellStyle name="Normal 12 2 4 5 2" xfId="1868" xr:uid="{00000000-0005-0000-0000-00004B070000}"/>
    <cellStyle name="Normal 12 2 4 6" xfId="1869" xr:uid="{00000000-0005-0000-0000-00004C070000}"/>
    <cellStyle name="Normal 12 2 4 6 2" xfId="1870" xr:uid="{00000000-0005-0000-0000-00004D070000}"/>
    <cellStyle name="Normal 12 2 4 7" xfId="1871" xr:uid="{00000000-0005-0000-0000-00004E070000}"/>
    <cellStyle name="Normal 12 2 5" xfId="1872" xr:uid="{00000000-0005-0000-0000-00004F070000}"/>
    <cellStyle name="Normal 12 2 5 2" xfId="1873" xr:uid="{00000000-0005-0000-0000-000050070000}"/>
    <cellStyle name="Normal 12 2 5 2 2" xfId="1874" xr:uid="{00000000-0005-0000-0000-000051070000}"/>
    <cellStyle name="Normal 12 2 5 2 2 2" xfId="1875" xr:uid="{00000000-0005-0000-0000-000052070000}"/>
    <cellStyle name="Normal 12 2 5 2 3" xfId="1876" xr:uid="{00000000-0005-0000-0000-000053070000}"/>
    <cellStyle name="Normal 12 2 5 3" xfId="1877" xr:uid="{00000000-0005-0000-0000-000054070000}"/>
    <cellStyle name="Normal 12 2 5 3 2" xfId="1878" xr:uid="{00000000-0005-0000-0000-000055070000}"/>
    <cellStyle name="Normal 12 2 5 3 2 2" xfId="1879" xr:uid="{00000000-0005-0000-0000-000056070000}"/>
    <cellStyle name="Normal 12 2 5 3 3" xfId="1880" xr:uid="{00000000-0005-0000-0000-000057070000}"/>
    <cellStyle name="Normal 12 2 5 4" xfId="1881" xr:uid="{00000000-0005-0000-0000-000058070000}"/>
    <cellStyle name="Normal 12 2 5 4 2" xfId="1882" xr:uid="{00000000-0005-0000-0000-000059070000}"/>
    <cellStyle name="Normal 12 2 5 5" xfId="1883" xr:uid="{00000000-0005-0000-0000-00005A070000}"/>
    <cellStyle name="Normal 12 2 5 5 2" xfId="1884" xr:uid="{00000000-0005-0000-0000-00005B070000}"/>
    <cellStyle name="Normal 12 2 5 6" xfId="1885" xr:uid="{00000000-0005-0000-0000-00005C070000}"/>
    <cellStyle name="Normal 12 2 6" xfId="1886" xr:uid="{00000000-0005-0000-0000-00005D070000}"/>
    <cellStyle name="Normal 12 2 6 2" xfId="1887" xr:uid="{00000000-0005-0000-0000-00005E070000}"/>
    <cellStyle name="Normal 12 2 6 2 2" xfId="1888" xr:uid="{00000000-0005-0000-0000-00005F070000}"/>
    <cellStyle name="Normal 12 2 6 3" xfId="1889" xr:uid="{00000000-0005-0000-0000-000060070000}"/>
    <cellStyle name="Normal 12 2 7" xfId="1890" xr:uid="{00000000-0005-0000-0000-000061070000}"/>
    <cellStyle name="Normal 12 2 7 2" xfId="1891" xr:uid="{00000000-0005-0000-0000-000062070000}"/>
    <cellStyle name="Normal 12 2 7 2 2" xfId="1892" xr:uid="{00000000-0005-0000-0000-000063070000}"/>
    <cellStyle name="Normal 12 2 7 3" xfId="1893" xr:uid="{00000000-0005-0000-0000-000064070000}"/>
    <cellStyle name="Normal 12 2 8" xfId="1894" xr:uid="{00000000-0005-0000-0000-000065070000}"/>
    <cellStyle name="Normal 12 2 8 2" xfId="1895" xr:uid="{00000000-0005-0000-0000-000066070000}"/>
    <cellStyle name="Normal 12 2 9" xfId="1896" xr:uid="{00000000-0005-0000-0000-000067070000}"/>
    <cellStyle name="Normal 12 2 9 2" xfId="1897" xr:uid="{00000000-0005-0000-0000-000068070000}"/>
    <cellStyle name="Normal 12 3" xfId="1898" xr:uid="{00000000-0005-0000-0000-000069070000}"/>
    <cellStyle name="Normal 12 3 2" xfId="1899" xr:uid="{00000000-0005-0000-0000-00006A070000}"/>
    <cellStyle name="Normal 12 3 2 2" xfId="1900" xr:uid="{00000000-0005-0000-0000-00006B070000}"/>
    <cellStyle name="Normal 12 3 2 2 2" xfId="1901" xr:uid="{00000000-0005-0000-0000-00006C070000}"/>
    <cellStyle name="Normal 12 3 2 2 2 2" xfId="1902" xr:uid="{00000000-0005-0000-0000-00006D070000}"/>
    <cellStyle name="Normal 12 3 2 2 2 2 2" xfId="1903" xr:uid="{00000000-0005-0000-0000-00006E070000}"/>
    <cellStyle name="Normal 12 3 2 2 2 3" xfId="1904" xr:uid="{00000000-0005-0000-0000-00006F070000}"/>
    <cellStyle name="Normal 12 3 2 2 3" xfId="1905" xr:uid="{00000000-0005-0000-0000-000070070000}"/>
    <cellStyle name="Normal 12 3 2 2 3 2" xfId="1906" xr:uid="{00000000-0005-0000-0000-000071070000}"/>
    <cellStyle name="Normal 12 3 2 2 3 2 2" xfId="1907" xr:uid="{00000000-0005-0000-0000-000072070000}"/>
    <cellStyle name="Normal 12 3 2 2 3 3" xfId="1908" xr:uid="{00000000-0005-0000-0000-000073070000}"/>
    <cellStyle name="Normal 12 3 2 2 4" xfId="1909" xr:uid="{00000000-0005-0000-0000-000074070000}"/>
    <cellStyle name="Normal 12 3 2 2 4 2" xfId="1910" xr:uid="{00000000-0005-0000-0000-000075070000}"/>
    <cellStyle name="Normal 12 3 2 2 5" xfId="1911" xr:uid="{00000000-0005-0000-0000-000076070000}"/>
    <cellStyle name="Normal 12 3 2 2 5 2" xfId="1912" xr:uid="{00000000-0005-0000-0000-000077070000}"/>
    <cellStyle name="Normal 12 3 2 2 6" xfId="1913" xr:uid="{00000000-0005-0000-0000-000078070000}"/>
    <cellStyle name="Normal 12 3 2 3" xfId="1914" xr:uid="{00000000-0005-0000-0000-000079070000}"/>
    <cellStyle name="Normal 12 3 2 3 2" xfId="1915" xr:uid="{00000000-0005-0000-0000-00007A070000}"/>
    <cellStyle name="Normal 12 3 2 3 2 2" xfId="1916" xr:uid="{00000000-0005-0000-0000-00007B070000}"/>
    <cellStyle name="Normal 12 3 2 3 3" xfId="1917" xr:uid="{00000000-0005-0000-0000-00007C070000}"/>
    <cellStyle name="Normal 12 3 2 4" xfId="1918" xr:uid="{00000000-0005-0000-0000-00007D070000}"/>
    <cellStyle name="Normal 12 3 2 4 2" xfId="1919" xr:uid="{00000000-0005-0000-0000-00007E070000}"/>
    <cellStyle name="Normal 12 3 2 4 2 2" xfId="1920" xr:uid="{00000000-0005-0000-0000-00007F070000}"/>
    <cellStyle name="Normal 12 3 2 4 3" xfId="1921" xr:uid="{00000000-0005-0000-0000-000080070000}"/>
    <cellStyle name="Normal 12 3 2 5" xfId="1922" xr:uid="{00000000-0005-0000-0000-000081070000}"/>
    <cellStyle name="Normal 12 3 2 5 2" xfId="1923" xr:uid="{00000000-0005-0000-0000-000082070000}"/>
    <cellStyle name="Normal 12 3 2 6" xfId="1924" xr:uid="{00000000-0005-0000-0000-000083070000}"/>
    <cellStyle name="Normal 12 3 2 6 2" xfId="1925" xr:uid="{00000000-0005-0000-0000-000084070000}"/>
    <cellStyle name="Normal 12 3 2 7" xfId="1926" xr:uid="{00000000-0005-0000-0000-000085070000}"/>
    <cellStyle name="Normal 12 3 3" xfId="1927" xr:uid="{00000000-0005-0000-0000-000086070000}"/>
    <cellStyle name="Normal 12 3 3 2" xfId="1928" xr:uid="{00000000-0005-0000-0000-000087070000}"/>
    <cellStyle name="Normal 12 3 3 2 2" xfId="1929" xr:uid="{00000000-0005-0000-0000-000088070000}"/>
    <cellStyle name="Normal 12 3 3 2 2 2" xfId="1930" xr:uid="{00000000-0005-0000-0000-000089070000}"/>
    <cellStyle name="Normal 12 3 3 2 2 2 2" xfId="1931" xr:uid="{00000000-0005-0000-0000-00008A070000}"/>
    <cellStyle name="Normal 12 3 3 2 2 3" xfId="1932" xr:uid="{00000000-0005-0000-0000-00008B070000}"/>
    <cellStyle name="Normal 12 3 3 2 3" xfId="1933" xr:uid="{00000000-0005-0000-0000-00008C070000}"/>
    <cellStyle name="Normal 12 3 3 2 3 2" xfId="1934" xr:uid="{00000000-0005-0000-0000-00008D070000}"/>
    <cellStyle name="Normal 12 3 3 2 3 2 2" xfId="1935" xr:uid="{00000000-0005-0000-0000-00008E070000}"/>
    <cellStyle name="Normal 12 3 3 2 3 3" xfId="1936" xr:uid="{00000000-0005-0000-0000-00008F070000}"/>
    <cellStyle name="Normal 12 3 3 2 4" xfId="1937" xr:uid="{00000000-0005-0000-0000-000090070000}"/>
    <cellStyle name="Normal 12 3 3 2 4 2" xfId="1938" xr:uid="{00000000-0005-0000-0000-000091070000}"/>
    <cellStyle name="Normal 12 3 3 2 5" xfId="1939" xr:uid="{00000000-0005-0000-0000-000092070000}"/>
    <cellStyle name="Normal 12 3 3 2 5 2" xfId="1940" xr:uid="{00000000-0005-0000-0000-000093070000}"/>
    <cellStyle name="Normal 12 3 3 2 6" xfId="1941" xr:uid="{00000000-0005-0000-0000-000094070000}"/>
    <cellStyle name="Normal 12 3 3 3" xfId="1942" xr:uid="{00000000-0005-0000-0000-000095070000}"/>
    <cellStyle name="Normal 12 3 3 3 2" xfId="1943" xr:uid="{00000000-0005-0000-0000-000096070000}"/>
    <cellStyle name="Normal 12 3 3 3 2 2" xfId="1944" xr:uid="{00000000-0005-0000-0000-000097070000}"/>
    <cellStyle name="Normal 12 3 3 3 3" xfId="1945" xr:uid="{00000000-0005-0000-0000-000098070000}"/>
    <cellStyle name="Normal 12 3 3 4" xfId="1946" xr:uid="{00000000-0005-0000-0000-000099070000}"/>
    <cellStyle name="Normal 12 3 3 4 2" xfId="1947" xr:uid="{00000000-0005-0000-0000-00009A070000}"/>
    <cellStyle name="Normal 12 3 3 4 2 2" xfId="1948" xr:uid="{00000000-0005-0000-0000-00009B070000}"/>
    <cellStyle name="Normal 12 3 3 4 3" xfId="1949" xr:uid="{00000000-0005-0000-0000-00009C070000}"/>
    <cellStyle name="Normal 12 3 3 5" xfId="1950" xr:uid="{00000000-0005-0000-0000-00009D070000}"/>
    <cellStyle name="Normal 12 3 3 5 2" xfId="1951" xr:uid="{00000000-0005-0000-0000-00009E070000}"/>
    <cellStyle name="Normal 12 3 3 6" xfId="1952" xr:uid="{00000000-0005-0000-0000-00009F070000}"/>
    <cellStyle name="Normal 12 3 3 6 2" xfId="1953" xr:uid="{00000000-0005-0000-0000-0000A0070000}"/>
    <cellStyle name="Normal 12 3 3 7" xfId="1954" xr:uid="{00000000-0005-0000-0000-0000A1070000}"/>
    <cellStyle name="Normal 12 3 4" xfId="1955" xr:uid="{00000000-0005-0000-0000-0000A2070000}"/>
    <cellStyle name="Normal 12 3 4 2" xfId="1956" xr:uid="{00000000-0005-0000-0000-0000A3070000}"/>
    <cellStyle name="Normal 12 3 4 2 2" xfId="1957" xr:uid="{00000000-0005-0000-0000-0000A4070000}"/>
    <cellStyle name="Normal 12 3 4 2 2 2" xfId="1958" xr:uid="{00000000-0005-0000-0000-0000A5070000}"/>
    <cellStyle name="Normal 12 3 4 2 3" xfId="1959" xr:uid="{00000000-0005-0000-0000-0000A6070000}"/>
    <cellStyle name="Normal 12 3 4 3" xfId="1960" xr:uid="{00000000-0005-0000-0000-0000A7070000}"/>
    <cellStyle name="Normal 12 3 4 3 2" xfId="1961" xr:uid="{00000000-0005-0000-0000-0000A8070000}"/>
    <cellStyle name="Normal 12 3 4 3 2 2" xfId="1962" xr:uid="{00000000-0005-0000-0000-0000A9070000}"/>
    <cellStyle name="Normal 12 3 4 3 3" xfId="1963" xr:uid="{00000000-0005-0000-0000-0000AA070000}"/>
    <cellStyle name="Normal 12 3 4 4" xfId="1964" xr:uid="{00000000-0005-0000-0000-0000AB070000}"/>
    <cellStyle name="Normal 12 3 4 4 2" xfId="1965" xr:uid="{00000000-0005-0000-0000-0000AC070000}"/>
    <cellStyle name="Normal 12 3 4 5" xfId="1966" xr:uid="{00000000-0005-0000-0000-0000AD070000}"/>
    <cellStyle name="Normal 12 3 4 5 2" xfId="1967" xr:uid="{00000000-0005-0000-0000-0000AE070000}"/>
    <cellStyle name="Normal 12 3 4 6" xfId="1968" xr:uid="{00000000-0005-0000-0000-0000AF070000}"/>
    <cellStyle name="Normal 12 3 5" xfId="1969" xr:uid="{00000000-0005-0000-0000-0000B0070000}"/>
    <cellStyle name="Normal 12 3 5 2" xfId="1970" xr:uid="{00000000-0005-0000-0000-0000B1070000}"/>
    <cellStyle name="Normal 12 3 5 2 2" xfId="1971" xr:uid="{00000000-0005-0000-0000-0000B2070000}"/>
    <cellStyle name="Normal 12 3 5 3" xfId="1972" xr:uid="{00000000-0005-0000-0000-0000B3070000}"/>
    <cellStyle name="Normal 12 3 6" xfId="1973" xr:uid="{00000000-0005-0000-0000-0000B4070000}"/>
    <cellStyle name="Normal 12 3 6 2" xfId="1974" xr:uid="{00000000-0005-0000-0000-0000B5070000}"/>
    <cellStyle name="Normal 12 3 6 2 2" xfId="1975" xr:uid="{00000000-0005-0000-0000-0000B6070000}"/>
    <cellStyle name="Normal 12 3 6 3" xfId="1976" xr:uid="{00000000-0005-0000-0000-0000B7070000}"/>
    <cellStyle name="Normal 12 3 7" xfId="1977" xr:uid="{00000000-0005-0000-0000-0000B8070000}"/>
    <cellStyle name="Normal 12 3 7 2" xfId="1978" xr:uid="{00000000-0005-0000-0000-0000B9070000}"/>
    <cellStyle name="Normal 12 3 8" xfId="1979" xr:uid="{00000000-0005-0000-0000-0000BA070000}"/>
    <cellStyle name="Normal 12 3 8 2" xfId="1980" xr:uid="{00000000-0005-0000-0000-0000BB070000}"/>
    <cellStyle name="Normal 12 3 9" xfId="1981" xr:uid="{00000000-0005-0000-0000-0000BC070000}"/>
    <cellStyle name="Normal 12 4" xfId="1982" xr:uid="{00000000-0005-0000-0000-0000BD070000}"/>
    <cellStyle name="Normal 12 4 2" xfId="1983" xr:uid="{00000000-0005-0000-0000-0000BE070000}"/>
    <cellStyle name="Normal 12 4 2 2" xfId="1984" xr:uid="{00000000-0005-0000-0000-0000BF070000}"/>
    <cellStyle name="Normal 12 4 2 2 2" xfId="1985" xr:uid="{00000000-0005-0000-0000-0000C0070000}"/>
    <cellStyle name="Normal 12 4 2 2 2 2" xfId="1986" xr:uid="{00000000-0005-0000-0000-0000C1070000}"/>
    <cellStyle name="Normal 12 4 2 2 3" xfId="1987" xr:uid="{00000000-0005-0000-0000-0000C2070000}"/>
    <cellStyle name="Normal 12 4 2 3" xfId="1988" xr:uid="{00000000-0005-0000-0000-0000C3070000}"/>
    <cellStyle name="Normal 12 4 2 3 2" xfId="1989" xr:uid="{00000000-0005-0000-0000-0000C4070000}"/>
    <cellStyle name="Normal 12 4 2 3 2 2" xfId="1990" xr:uid="{00000000-0005-0000-0000-0000C5070000}"/>
    <cellStyle name="Normal 12 4 2 3 3" xfId="1991" xr:uid="{00000000-0005-0000-0000-0000C6070000}"/>
    <cellStyle name="Normal 12 4 2 4" xfId="1992" xr:uid="{00000000-0005-0000-0000-0000C7070000}"/>
    <cellStyle name="Normal 12 4 2 4 2" xfId="1993" xr:uid="{00000000-0005-0000-0000-0000C8070000}"/>
    <cellStyle name="Normal 12 4 2 5" xfId="1994" xr:uid="{00000000-0005-0000-0000-0000C9070000}"/>
    <cellStyle name="Normal 12 4 2 5 2" xfId="1995" xr:uid="{00000000-0005-0000-0000-0000CA070000}"/>
    <cellStyle name="Normal 12 4 2 6" xfId="1996" xr:uid="{00000000-0005-0000-0000-0000CB070000}"/>
    <cellStyle name="Normal 12 4 3" xfId="1997" xr:uid="{00000000-0005-0000-0000-0000CC070000}"/>
    <cellStyle name="Normal 12 4 3 2" xfId="1998" xr:uid="{00000000-0005-0000-0000-0000CD070000}"/>
    <cellStyle name="Normal 12 4 3 2 2" xfId="1999" xr:uid="{00000000-0005-0000-0000-0000CE070000}"/>
    <cellStyle name="Normal 12 4 3 3" xfId="2000" xr:uid="{00000000-0005-0000-0000-0000CF070000}"/>
    <cellStyle name="Normal 12 4 4" xfId="2001" xr:uid="{00000000-0005-0000-0000-0000D0070000}"/>
    <cellStyle name="Normal 12 4 4 2" xfId="2002" xr:uid="{00000000-0005-0000-0000-0000D1070000}"/>
    <cellStyle name="Normal 12 4 4 2 2" xfId="2003" xr:uid="{00000000-0005-0000-0000-0000D2070000}"/>
    <cellStyle name="Normal 12 4 4 3" xfId="2004" xr:uid="{00000000-0005-0000-0000-0000D3070000}"/>
    <cellStyle name="Normal 12 4 5" xfId="2005" xr:uid="{00000000-0005-0000-0000-0000D4070000}"/>
    <cellStyle name="Normal 12 4 5 2" xfId="2006" xr:uid="{00000000-0005-0000-0000-0000D5070000}"/>
    <cellStyle name="Normal 12 4 6" xfId="2007" xr:uid="{00000000-0005-0000-0000-0000D6070000}"/>
    <cellStyle name="Normal 12 4 6 2" xfId="2008" xr:uid="{00000000-0005-0000-0000-0000D7070000}"/>
    <cellStyle name="Normal 12 4 7" xfId="2009" xr:uid="{00000000-0005-0000-0000-0000D8070000}"/>
    <cellStyle name="Normal 12 5" xfId="2010" xr:uid="{00000000-0005-0000-0000-0000D9070000}"/>
    <cellStyle name="Normal 12 5 2" xfId="2011" xr:uid="{00000000-0005-0000-0000-0000DA070000}"/>
    <cellStyle name="Normal 12 5 2 2" xfId="2012" xr:uid="{00000000-0005-0000-0000-0000DB070000}"/>
    <cellStyle name="Normal 12 5 2 2 2" xfId="2013" xr:uid="{00000000-0005-0000-0000-0000DC070000}"/>
    <cellStyle name="Normal 12 5 2 2 2 2" xfId="2014" xr:uid="{00000000-0005-0000-0000-0000DD070000}"/>
    <cellStyle name="Normal 12 5 2 2 3" xfId="2015" xr:uid="{00000000-0005-0000-0000-0000DE070000}"/>
    <cellStyle name="Normal 12 5 2 3" xfId="2016" xr:uid="{00000000-0005-0000-0000-0000DF070000}"/>
    <cellStyle name="Normal 12 5 2 3 2" xfId="2017" xr:uid="{00000000-0005-0000-0000-0000E0070000}"/>
    <cellStyle name="Normal 12 5 2 3 2 2" xfId="2018" xr:uid="{00000000-0005-0000-0000-0000E1070000}"/>
    <cellStyle name="Normal 12 5 2 3 3" xfId="2019" xr:uid="{00000000-0005-0000-0000-0000E2070000}"/>
    <cellStyle name="Normal 12 5 2 4" xfId="2020" xr:uid="{00000000-0005-0000-0000-0000E3070000}"/>
    <cellStyle name="Normal 12 5 2 4 2" xfId="2021" xr:uid="{00000000-0005-0000-0000-0000E4070000}"/>
    <cellStyle name="Normal 12 5 2 5" xfId="2022" xr:uid="{00000000-0005-0000-0000-0000E5070000}"/>
    <cellStyle name="Normal 12 5 2 5 2" xfId="2023" xr:uid="{00000000-0005-0000-0000-0000E6070000}"/>
    <cellStyle name="Normal 12 5 2 6" xfId="2024" xr:uid="{00000000-0005-0000-0000-0000E7070000}"/>
    <cellStyle name="Normal 12 5 3" xfId="2025" xr:uid="{00000000-0005-0000-0000-0000E8070000}"/>
    <cellStyle name="Normal 12 5 3 2" xfId="2026" xr:uid="{00000000-0005-0000-0000-0000E9070000}"/>
    <cellStyle name="Normal 12 5 3 2 2" xfId="2027" xr:uid="{00000000-0005-0000-0000-0000EA070000}"/>
    <cellStyle name="Normal 12 5 3 3" xfId="2028" xr:uid="{00000000-0005-0000-0000-0000EB070000}"/>
    <cellStyle name="Normal 12 5 4" xfId="2029" xr:uid="{00000000-0005-0000-0000-0000EC070000}"/>
    <cellStyle name="Normal 12 5 4 2" xfId="2030" xr:uid="{00000000-0005-0000-0000-0000ED070000}"/>
    <cellStyle name="Normal 12 5 4 2 2" xfId="2031" xr:uid="{00000000-0005-0000-0000-0000EE070000}"/>
    <cellStyle name="Normal 12 5 4 3" xfId="2032" xr:uid="{00000000-0005-0000-0000-0000EF070000}"/>
    <cellStyle name="Normal 12 5 5" xfId="2033" xr:uid="{00000000-0005-0000-0000-0000F0070000}"/>
    <cellStyle name="Normal 12 5 5 2" xfId="2034" xr:uid="{00000000-0005-0000-0000-0000F1070000}"/>
    <cellStyle name="Normal 12 5 6" xfId="2035" xr:uid="{00000000-0005-0000-0000-0000F2070000}"/>
    <cellStyle name="Normal 12 5 6 2" xfId="2036" xr:uid="{00000000-0005-0000-0000-0000F3070000}"/>
    <cellStyle name="Normal 12 5 7" xfId="2037" xr:uid="{00000000-0005-0000-0000-0000F4070000}"/>
    <cellStyle name="Normal 12 6" xfId="2038" xr:uid="{00000000-0005-0000-0000-0000F5070000}"/>
    <cellStyle name="Normal 12 6 2" xfId="2039" xr:uid="{00000000-0005-0000-0000-0000F6070000}"/>
    <cellStyle name="Normal 12 6 2 2" xfId="2040" xr:uid="{00000000-0005-0000-0000-0000F7070000}"/>
    <cellStyle name="Normal 12 6 2 2 2" xfId="2041" xr:uid="{00000000-0005-0000-0000-0000F8070000}"/>
    <cellStyle name="Normal 12 6 2 3" xfId="2042" xr:uid="{00000000-0005-0000-0000-0000F9070000}"/>
    <cellStyle name="Normal 12 6 3" xfId="2043" xr:uid="{00000000-0005-0000-0000-0000FA070000}"/>
    <cellStyle name="Normal 12 6 3 2" xfId="2044" xr:uid="{00000000-0005-0000-0000-0000FB070000}"/>
    <cellStyle name="Normal 12 6 3 2 2" xfId="2045" xr:uid="{00000000-0005-0000-0000-0000FC070000}"/>
    <cellStyle name="Normal 12 6 3 3" xfId="2046" xr:uid="{00000000-0005-0000-0000-0000FD070000}"/>
    <cellStyle name="Normal 12 6 4" xfId="2047" xr:uid="{00000000-0005-0000-0000-0000FE070000}"/>
    <cellStyle name="Normal 12 6 4 2" xfId="2048" xr:uid="{00000000-0005-0000-0000-0000FF070000}"/>
    <cellStyle name="Normal 12 6 5" xfId="2049" xr:uid="{00000000-0005-0000-0000-000000080000}"/>
    <cellStyle name="Normal 12 6 5 2" xfId="2050" xr:uid="{00000000-0005-0000-0000-000001080000}"/>
    <cellStyle name="Normal 12 6 6" xfId="2051" xr:uid="{00000000-0005-0000-0000-000002080000}"/>
    <cellStyle name="Normal 12 7" xfId="2052" xr:uid="{00000000-0005-0000-0000-000003080000}"/>
    <cellStyle name="Normal 12 7 2" xfId="2053" xr:uid="{00000000-0005-0000-0000-000004080000}"/>
    <cellStyle name="Normal 12 7 2 2" xfId="2054" xr:uid="{00000000-0005-0000-0000-000005080000}"/>
    <cellStyle name="Normal 12 7 3" xfId="2055" xr:uid="{00000000-0005-0000-0000-000006080000}"/>
    <cellStyle name="Normal 12 8" xfId="2056" xr:uid="{00000000-0005-0000-0000-000007080000}"/>
    <cellStyle name="Normal 12 8 2" xfId="2057" xr:uid="{00000000-0005-0000-0000-000008080000}"/>
    <cellStyle name="Normal 12 8 2 2" xfId="2058" xr:uid="{00000000-0005-0000-0000-000009080000}"/>
    <cellStyle name="Normal 12 8 3" xfId="2059" xr:uid="{00000000-0005-0000-0000-00000A080000}"/>
    <cellStyle name="Normal 12 9" xfId="2060" xr:uid="{00000000-0005-0000-0000-00000B080000}"/>
    <cellStyle name="Normal 12 9 2" xfId="2061" xr:uid="{00000000-0005-0000-0000-00000C080000}"/>
    <cellStyle name="Normal 13" xfId="2062" xr:uid="{00000000-0005-0000-0000-00000D080000}"/>
    <cellStyle name="Normal 13 10" xfId="2063" xr:uid="{00000000-0005-0000-0000-00000E080000}"/>
    <cellStyle name="Normal 13 10 2" xfId="2064" xr:uid="{00000000-0005-0000-0000-00000F080000}"/>
    <cellStyle name="Normal 13 11" xfId="2065" xr:uid="{00000000-0005-0000-0000-000010080000}"/>
    <cellStyle name="Normal 13 2" xfId="2066" xr:uid="{00000000-0005-0000-0000-000011080000}"/>
    <cellStyle name="Normal 13 2 2" xfId="2067" xr:uid="{00000000-0005-0000-0000-000012080000}"/>
    <cellStyle name="Normal 13 2 2 2" xfId="2068" xr:uid="{00000000-0005-0000-0000-000013080000}"/>
    <cellStyle name="Normal 13 2 2 2 2" xfId="2069" xr:uid="{00000000-0005-0000-0000-000014080000}"/>
    <cellStyle name="Normal 13 2 2 2 2 2" xfId="2070" xr:uid="{00000000-0005-0000-0000-000015080000}"/>
    <cellStyle name="Normal 13 2 2 2 2 2 2" xfId="2071" xr:uid="{00000000-0005-0000-0000-000016080000}"/>
    <cellStyle name="Normal 13 2 2 2 2 3" xfId="2072" xr:uid="{00000000-0005-0000-0000-000017080000}"/>
    <cellStyle name="Normal 13 2 2 2 3" xfId="2073" xr:uid="{00000000-0005-0000-0000-000018080000}"/>
    <cellStyle name="Normal 13 2 2 2 3 2" xfId="2074" xr:uid="{00000000-0005-0000-0000-000019080000}"/>
    <cellStyle name="Normal 13 2 2 2 3 2 2" xfId="2075" xr:uid="{00000000-0005-0000-0000-00001A080000}"/>
    <cellStyle name="Normal 13 2 2 2 3 3" xfId="2076" xr:uid="{00000000-0005-0000-0000-00001B080000}"/>
    <cellStyle name="Normal 13 2 2 2 4" xfId="2077" xr:uid="{00000000-0005-0000-0000-00001C080000}"/>
    <cellStyle name="Normal 13 2 2 2 4 2" xfId="2078" xr:uid="{00000000-0005-0000-0000-00001D080000}"/>
    <cellStyle name="Normal 13 2 2 2 5" xfId="2079" xr:uid="{00000000-0005-0000-0000-00001E080000}"/>
    <cellStyle name="Normal 13 2 2 2 5 2" xfId="2080" xr:uid="{00000000-0005-0000-0000-00001F080000}"/>
    <cellStyle name="Normal 13 2 2 2 6" xfId="2081" xr:uid="{00000000-0005-0000-0000-000020080000}"/>
    <cellStyle name="Normal 13 2 2 3" xfId="2082" xr:uid="{00000000-0005-0000-0000-000021080000}"/>
    <cellStyle name="Normal 13 2 2 3 2" xfId="2083" xr:uid="{00000000-0005-0000-0000-000022080000}"/>
    <cellStyle name="Normal 13 2 2 3 2 2" xfId="2084" xr:uid="{00000000-0005-0000-0000-000023080000}"/>
    <cellStyle name="Normal 13 2 2 3 3" xfId="2085" xr:uid="{00000000-0005-0000-0000-000024080000}"/>
    <cellStyle name="Normal 13 2 2 4" xfId="2086" xr:uid="{00000000-0005-0000-0000-000025080000}"/>
    <cellStyle name="Normal 13 2 2 4 2" xfId="2087" xr:uid="{00000000-0005-0000-0000-000026080000}"/>
    <cellStyle name="Normal 13 2 2 4 2 2" xfId="2088" xr:uid="{00000000-0005-0000-0000-000027080000}"/>
    <cellStyle name="Normal 13 2 2 4 3" xfId="2089" xr:uid="{00000000-0005-0000-0000-000028080000}"/>
    <cellStyle name="Normal 13 2 2 5" xfId="2090" xr:uid="{00000000-0005-0000-0000-000029080000}"/>
    <cellStyle name="Normal 13 2 2 5 2" xfId="2091" xr:uid="{00000000-0005-0000-0000-00002A080000}"/>
    <cellStyle name="Normal 13 2 2 6" xfId="2092" xr:uid="{00000000-0005-0000-0000-00002B080000}"/>
    <cellStyle name="Normal 13 2 2 6 2" xfId="2093" xr:uid="{00000000-0005-0000-0000-00002C080000}"/>
    <cellStyle name="Normal 13 2 2 7" xfId="2094" xr:uid="{00000000-0005-0000-0000-00002D080000}"/>
    <cellStyle name="Normal 13 2 3" xfId="2095" xr:uid="{00000000-0005-0000-0000-00002E080000}"/>
    <cellStyle name="Normal 13 2 3 2" xfId="2096" xr:uid="{00000000-0005-0000-0000-00002F080000}"/>
    <cellStyle name="Normal 13 2 3 2 2" xfId="2097" xr:uid="{00000000-0005-0000-0000-000030080000}"/>
    <cellStyle name="Normal 13 2 3 2 2 2" xfId="2098" xr:uid="{00000000-0005-0000-0000-000031080000}"/>
    <cellStyle name="Normal 13 2 3 2 2 2 2" xfId="2099" xr:uid="{00000000-0005-0000-0000-000032080000}"/>
    <cellStyle name="Normal 13 2 3 2 2 3" xfId="2100" xr:uid="{00000000-0005-0000-0000-000033080000}"/>
    <cellStyle name="Normal 13 2 3 2 3" xfId="2101" xr:uid="{00000000-0005-0000-0000-000034080000}"/>
    <cellStyle name="Normal 13 2 3 2 3 2" xfId="2102" xr:uid="{00000000-0005-0000-0000-000035080000}"/>
    <cellStyle name="Normal 13 2 3 2 3 2 2" xfId="2103" xr:uid="{00000000-0005-0000-0000-000036080000}"/>
    <cellStyle name="Normal 13 2 3 2 3 3" xfId="2104" xr:uid="{00000000-0005-0000-0000-000037080000}"/>
    <cellStyle name="Normal 13 2 3 2 4" xfId="2105" xr:uid="{00000000-0005-0000-0000-000038080000}"/>
    <cellStyle name="Normal 13 2 3 2 4 2" xfId="2106" xr:uid="{00000000-0005-0000-0000-000039080000}"/>
    <cellStyle name="Normal 13 2 3 2 5" xfId="2107" xr:uid="{00000000-0005-0000-0000-00003A080000}"/>
    <cellStyle name="Normal 13 2 3 2 5 2" xfId="2108" xr:uid="{00000000-0005-0000-0000-00003B080000}"/>
    <cellStyle name="Normal 13 2 3 2 6" xfId="2109" xr:uid="{00000000-0005-0000-0000-00003C080000}"/>
    <cellStyle name="Normal 13 2 3 3" xfId="2110" xr:uid="{00000000-0005-0000-0000-00003D080000}"/>
    <cellStyle name="Normal 13 2 3 3 2" xfId="2111" xr:uid="{00000000-0005-0000-0000-00003E080000}"/>
    <cellStyle name="Normal 13 2 3 3 2 2" xfId="2112" xr:uid="{00000000-0005-0000-0000-00003F080000}"/>
    <cellStyle name="Normal 13 2 3 3 3" xfId="2113" xr:uid="{00000000-0005-0000-0000-000040080000}"/>
    <cellStyle name="Normal 13 2 3 4" xfId="2114" xr:uid="{00000000-0005-0000-0000-000041080000}"/>
    <cellStyle name="Normal 13 2 3 4 2" xfId="2115" xr:uid="{00000000-0005-0000-0000-000042080000}"/>
    <cellStyle name="Normal 13 2 3 4 2 2" xfId="2116" xr:uid="{00000000-0005-0000-0000-000043080000}"/>
    <cellStyle name="Normal 13 2 3 4 3" xfId="2117" xr:uid="{00000000-0005-0000-0000-000044080000}"/>
    <cellStyle name="Normal 13 2 3 5" xfId="2118" xr:uid="{00000000-0005-0000-0000-000045080000}"/>
    <cellStyle name="Normal 13 2 3 5 2" xfId="2119" xr:uid="{00000000-0005-0000-0000-000046080000}"/>
    <cellStyle name="Normal 13 2 3 6" xfId="2120" xr:uid="{00000000-0005-0000-0000-000047080000}"/>
    <cellStyle name="Normal 13 2 3 6 2" xfId="2121" xr:uid="{00000000-0005-0000-0000-000048080000}"/>
    <cellStyle name="Normal 13 2 3 7" xfId="2122" xr:uid="{00000000-0005-0000-0000-000049080000}"/>
    <cellStyle name="Normal 13 2 4" xfId="2123" xr:uid="{00000000-0005-0000-0000-00004A080000}"/>
    <cellStyle name="Normal 13 2 4 2" xfId="2124" xr:uid="{00000000-0005-0000-0000-00004B080000}"/>
    <cellStyle name="Normal 13 2 4 2 2" xfId="2125" xr:uid="{00000000-0005-0000-0000-00004C080000}"/>
    <cellStyle name="Normal 13 2 4 2 2 2" xfId="2126" xr:uid="{00000000-0005-0000-0000-00004D080000}"/>
    <cellStyle name="Normal 13 2 4 2 3" xfId="2127" xr:uid="{00000000-0005-0000-0000-00004E080000}"/>
    <cellStyle name="Normal 13 2 4 3" xfId="2128" xr:uid="{00000000-0005-0000-0000-00004F080000}"/>
    <cellStyle name="Normal 13 2 4 3 2" xfId="2129" xr:uid="{00000000-0005-0000-0000-000050080000}"/>
    <cellStyle name="Normal 13 2 4 3 2 2" xfId="2130" xr:uid="{00000000-0005-0000-0000-000051080000}"/>
    <cellStyle name="Normal 13 2 4 3 3" xfId="2131" xr:uid="{00000000-0005-0000-0000-000052080000}"/>
    <cellStyle name="Normal 13 2 4 4" xfId="2132" xr:uid="{00000000-0005-0000-0000-000053080000}"/>
    <cellStyle name="Normal 13 2 4 4 2" xfId="2133" xr:uid="{00000000-0005-0000-0000-000054080000}"/>
    <cellStyle name="Normal 13 2 4 5" xfId="2134" xr:uid="{00000000-0005-0000-0000-000055080000}"/>
    <cellStyle name="Normal 13 2 4 5 2" xfId="2135" xr:uid="{00000000-0005-0000-0000-000056080000}"/>
    <cellStyle name="Normal 13 2 4 6" xfId="2136" xr:uid="{00000000-0005-0000-0000-000057080000}"/>
    <cellStyle name="Normal 13 2 5" xfId="2137" xr:uid="{00000000-0005-0000-0000-000058080000}"/>
    <cellStyle name="Normal 13 2 5 2" xfId="2138" xr:uid="{00000000-0005-0000-0000-000059080000}"/>
    <cellStyle name="Normal 13 2 5 2 2" xfId="2139" xr:uid="{00000000-0005-0000-0000-00005A080000}"/>
    <cellStyle name="Normal 13 2 5 3" xfId="2140" xr:uid="{00000000-0005-0000-0000-00005B080000}"/>
    <cellStyle name="Normal 13 2 6" xfId="2141" xr:uid="{00000000-0005-0000-0000-00005C080000}"/>
    <cellStyle name="Normal 13 2 6 2" xfId="2142" xr:uid="{00000000-0005-0000-0000-00005D080000}"/>
    <cellStyle name="Normal 13 2 6 2 2" xfId="2143" xr:uid="{00000000-0005-0000-0000-00005E080000}"/>
    <cellStyle name="Normal 13 2 6 3" xfId="2144" xr:uid="{00000000-0005-0000-0000-00005F080000}"/>
    <cellStyle name="Normal 13 2 7" xfId="2145" xr:uid="{00000000-0005-0000-0000-000060080000}"/>
    <cellStyle name="Normal 13 2 7 2" xfId="2146" xr:uid="{00000000-0005-0000-0000-000061080000}"/>
    <cellStyle name="Normal 13 2 8" xfId="2147" xr:uid="{00000000-0005-0000-0000-000062080000}"/>
    <cellStyle name="Normal 13 2 8 2" xfId="2148" xr:uid="{00000000-0005-0000-0000-000063080000}"/>
    <cellStyle name="Normal 13 2 9" xfId="2149" xr:uid="{00000000-0005-0000-0000-000064080000}"/>
    <cellStyle name="Normal 13 3" xfId="2150" xr:uid="{00000000-0005-0000-0000-000065080000}"/>
    <cellStyle name="Normal 13 3 2" xfId="2151" xr:uid="{00000000-0005-0000-0000-000066080000}"/>
    <cellStyle name="Normal 13 3 2 2" xfId="2152" xr:uid="{00000000-0005-0000-0000-000067080000}"/>
    <cellStyle name="Normal 13 3 2 2 2" xfId="2153" xr:uid="{00000000-0005-0000-0000-000068080000}"/>
    <cellStyle name="Normal 13 3 2 2 2 2" xfId="2154" xr:uid="{00000000-0005-0000-0000-000069080000}"/>
    <cellStyle name="Normal 13 3 2 2 3" xfId="2155" xr:uid="{00000000-0005-0000-0000-00006A080000}"/>
    <cellStyle name="Normal 13 3 2 3" xfId="2156" xr:uid="{00000000-0005-0000-0000-00006B080000}"/>
    <cellStyle name="Normal 13 3 2 3 2" xfId="2157" xr:uid="{00000000-0005-0000-0000-00006C080000}"/>
    <cellStyle name="Normal 13 3 2 3 2 2" xfId="2158" xr:uid="{00000000-0005-0000-0000-00006D080000}"/>
    <cellStyle name="Normal 13 3 2 3 3" xfId="2159" xr:uid="{00000000-0005-0000-0000-00006E080000}"/>
    <cellStyle name="Normal 13 3 2 4" xfId="2160" xr:uid="{00000000-0005-0000-0000-00006F080000}"/>
    <cellStyle name="Normal 13 3 2 4 2" xfId="2161" xr:uid="{00000000-0005-0000-0000-000070080000}"/>
    <cellStyle name="Normal 13 3 2 5" xfId="2162" xr:uid="{00000000-0005-0000-0000-000071080000}"/>
    <cellStyle name="Normal 13 3 2 5 2" xfId="2163" xr:uid="{00000000-0005-0000-0000-000072080000}"/>
    <cellStyle name="Normal 13 3 2 6" xfId="2164" xr:uid="{00000000-0005-0000-0000-000073080000}"/>
    <cellStyle name="Normal 13 3 3" xfId="2165" xr:uid="{00000000-0005-0000-0000-000074080000}"/>
    <cellStyle name="Normal 13 3 3 2" xfId="2166" xr:uid="{00000000-0005-0000-0000-000075080000}"/>
    <cellStyle name="Normal 13 3 3 2 2" xfId="2167" xr:uid="{00000000-0005-0000-0000-000076080000}"/>
    <cellStyle name="Normal 13 3 3 3" xfId="2168" xr:uid="{00000000-0005-0000-0000-000077080000}"/>
    <cellStyle name="Normal 13 3 4" xfId="2169" xr:uid="{00000000-0005-0000-0000-000078080000}"/>
    <cellStyle name="Normal 13 3 4 2" xfId="2170" xr:uid="{00000000-0005-0000-0000-000079080000}"/>
    <cellStyle name="Normal 13 3 4 2 2" xfId="2171" xr:uid="{00000000-0005-0000-0000-00007A080000}"/>
    <cellStyle name="Normal 13 3 4 3" xfId="2172" xr:uid="{00000000-0005-0000-0000-00007B080000}"/>
    <cellStyle name="Normal 13 3 5" xfId="2173" xr:uid="{00000000-0005-0000-0000-00007C080000}"/>
    <cellStyle name="Normal 13 3 5 2" xfId="2174" xr:uid="{00000000-0005-0000-0000-00007D080000}"/>
    <cellStyle name="Normal 13 3 6" xfId="2175" xr:uid="{00000000-0005-0000-0000-00007E080000}"/>
    <cellStyle name="Normal 13 3 6 2" xfId="2176" xr:uid="{00000000-0005-0000-0000-00007F080000}"/>
    <cellStyle name="Normal 13 3 7" xfId="2177" xr:uid="{00000000-0005-0000-0000-000080080000}"/>
    <cellStyle name="Normal 13 4" xfId="2178" xr:uid="{00000000-0005-0000-0000-000081080000}"/>
    <cellStyle name="Normal 13 4 2" xfId="2179" xr:uid="{00000000-0005-0000-0000-000082080000}"/>
    <cellStyle name="Normal 13 4 2 2" xfId="2180" xr:uid="{00000000-0005-0000-0000-000083080000}"/>
    <cellStyle name="Normal 13 4 2 2 2" xfId="2181" xr:uid="{00000000-0005-0000-0000-000084080000}"/>
    <cellStyle name="Normal 13 4 2 2 2 2" xfId="2182" xr:uid="{00000000-0005-0000-0000-000085080000}"/>
    <cellStyle name="Normal 13 4 2 2 3" xfId="2183" xr:uid="{00000000-0005-0000-0000-000086080000}"/>
    <cellStyle name="Normal 13 4 2 3" xfId="2184" xr:uid="{00000000-0005-0000-0000-000087080000}"/>
    <cellStyle name="Normal 13 4 2 3 2" xfId="2185" xr:uid="{00000000-0005-0000-0000-000088080000}"/>
    <cellStyle name="Normal 13 4 2 3 2 2" xfId="2186" xr:uid="{00000000-0005-0000-0000-000089080000}"/>
    <cellStyle name="Normal 13 4 2 3 3" xfId="2187" xr:uid="{00000000-0005-0000-0000-00008A080000}"/>
    <cellStyle name="Normal 13 4 2 4" xfId="2188" xr:uid="{00000000-0005-0000-0000-00008B080000}"/>
    <cellStyle name="Normal 13 4 2 4 2" xfId="2189" xr:uid="{00000000-0005-0000-0000-00008C080000}"/>
    <cellStyle name="Normal 13 4 2 5" xfId="2190" xr:uid="{00000000-0005-0000-0000-00008D080000}"/>
    <cellStyle name="Normal 13 4 2 5 2" xfId="2191" xr:uid="{00000000-0005-0000-0000-00008E080000}"/>
    <cellStyle name="Normal 13 4 2 6" xfId="2192" xr:uid="{00000000-0005-0000-0000-00008F080000}"/>
    <cellStyle name="Normal 13 4 3" xfId="2193" xr:uid="{00000000-0005-0000-0000-000090080000}"/>
    <cellStyle name="Normal 13 4 3 2" xfId="2194" xr:uid="{00000000-0005-0000-0000-000091080000}"/>
    <cellStyle name="Normal 13 4 3 2 2" xfId="2195" xr:uid="{00000000-0005-0000-0000-000092080000}"/>
    <cellStyle name="Normal 13 4 3 3" xfId="2196" xr:uid="{00000000-0005-0000-0000-000093080000}"/>
    <cellStyle name="Normal 13 4 4" xfId="2197" xr:uid="{00000000-0005-0000-0000-000094080000}"/>
    <cellStyle name="Normal 13 4 4 2" xfId="2198" xr:uid="{00000000-0005-0000-0000-000095080000}"/>
    <cellStyle name="Normal 13 4 4 2 2" xfId="2199" xr:uid="{00000000-0005-0000-0000-000096080000}"/>
    <cellStyle name="Normal 13 4 4 3" xfId="2200" xr:uid="{00000000-0005-0000-0000-000097080000}"/>
    <cellStyle name="Normal 13 4 5" xfId="2201" xr:uid="{00000000-0005-0000-0000-000098080000}"/>
    <cellStyle name="Normal 13 4 5 2" xfId="2202" xr:uid="{00000000-0005-0000-0000-000099080000}"/>
    <cellStyle name="Normal 13 4 6" xfId="2203" xr:uid="{00000000-0005-0000-0000-00009A080000}"/>
    <cellStyle name="Normal 13 4 6 2" xfId="2204" xr:uid="{00000000-0005-0000-0000-00009B080000}"/>
    <cellStyle name="Normal 13 4 7" xfId="2205" xr:uid="{00000000-0005-0000-0000-00009C080000}"/>
    <cellStyle name="Normal 13 5" xfId="2206" xr:uid="{00000000-0005-0000-0000-00009D080000}"/>
    <cellStyle name="Normal 13 5 2" xfId="2207" xr:uid="{00000000-0005-0000-0000-00009E080000}"/>
    <cellStyle name="Normal 13 5 2 2" xfId="2208" xr:uid="{00000000-0005-0000-0000-00009F080000}"/>
    <cellStyle name="Normal 13 5 2 2 2" xfId="2209" xr:uid="{00000000-0005-0000-0000-0000A0080000}"/>
    <cellStyle name="Normal 13 5 2 3" xfId="2210" xr:uid="{00000000-0005-0000-0000-0000A1080000}"/>
    <cellStyle name="Normal 13 5 3" xfId="2211" xr:uid="{00000000-0005-0000-0000-0000A2080000}"/>
    <cellStyle name="Normal 13 5 3 2" xfId="2212" xr:uid="{00000000-0005-0000-0000-0000A3080000}"/>
    <cellStyle name="Normal 13 5 3 2 2" xfId="2213" xr:uid="{00000000-0005-0000-0000-0000A4080000}"/>
    <cellStyle name="Normal 13 5 3 3" xfId="2214" xr:uid="{00000000-0005-0000-0000-0000A5080000}"/>
    <cellStyle name="Normal 13 5 4" xfId="2215" xr:uid="{00000000-0005-0000-0000-0000A6080000}"/>
    <cellStyle name="Normal 13 5 4 2" xfId="2216" xr:uid="{00000000-0005-0000-0000-0000A7080000}"/>
    <cellStyle name="Normal 13 5 5" xfId="2217" xr:uid="{00000000-0005-0000-0000-0000A8080000}"/>
    <cellStyle name="Normal 13 5 5 2" xfId="2218" xr:uid="{00000000-0005-0000-0000-0000A9080000}"/>
    <cellStyle name="Normal 13 5 6" xfId="2219" xr:uid="{00000000-0005-0000-0000-0000AA080000}"/>
    <cellStyle name="Normal 13 6" xfId="2220" xr:uid="{00000000-0005-0000-0000-0000AB080000}"/>
    <cellStyle name="Normal 13 6 2" xfId="2221" xr:uid="{00000000-0005-0000-0000-0000AC080000}"/>
    <cellStyle name="Normal 13 6 2 2" xfId="2222" xr:uid="{00000000-0005-0000-0000-0000AD080000}"/>
    <cellStyle name="Normal 13 6 3" xfId="2223" xr:uid="{00000000-0005-0000-0000-0000AE080000}"/>
    <cellStyle name="Normal 13 7" xfId="2224" xr:uid="{00000000-0005-0000-0000-0000AF080000}"/>
    <cellStyle name="Normal 13 7 2" xfId="2225" xr:uid="{00000000-0005-0000-0000-0000B0080000}"/>
    <cellStyle name="Normal 13 7 2 2" xfId="2226" xr:uid="{00000000-0005-0000-0000-0000B1080000}"/>
    <cellStyle name="Normal 13 7 3" xfId="2227" xr:uid="{00000000-0005-0000-0000-0000B2080000}"/>
    <cellStyle name="Normal 13 8" xfId="2228" xr:uid="{00000000-0005-0000-0000-0000B3080000}"/>
    <cellStyle name="Normal 13 8 2" xfId="2229" xr:uid="{00000000-0005-0000-0000-0000B4080000}"/>
    <cellStyle name="Normal 13 9" xfId="2230" xr:uid="{00000000-0005-0000-0000-0000B5080000}"/>
    <cellStyle name="Normal 13 9 2" xfId="2231" xr:uid="{00000000-0005-0000-0000-0000B6080000}"/>
    <cellStyle name="Normal 14" xfId="2232" xr:uid="{00000000-0005-0000-0000-0000B7080000}"/>
    <cellStyle name="Normal 14 10" xfId="2233" xr:uid="{00000000-0005-0000-0000-0000B8080000}"/>
    <cellStyle name="Normal 14 10 2" xfId="2234" xr:uid="{00000000-0005-0000-0000-0000B9080000}"/>
    <cellStyle name="Normal 14 11" xfId="2235" xr:uid="{00000000-0005-0000-0000-0000BA080000}"/>
    <cellStyle name="Normal 14 2" xfId="2236" xr:uid="{00000000-0005-0000-0000-0000BB080000}"/>
    <cellStyle name="Normal 14 2 2" xfId="2237" xr:uid="{00000000-0005-0000-0000-0000BC080000}"/>
    <cellStyle name="Normal 14 2 2 2" xfId="2238" xr:uid="{00000000-0005-0000-0000-0000BD080000}"/>
    <cellStyle name="Normal 14 2 2 2 2" xfId="2239" xr:uid="{00000000-0005-0000-0000-0000BE080000}"/>
    <cellStyle name="Normal 14 2 2 2 2 2" xfId="2240" xr:uid="{00000000-0005-0000-0000-0000BF080000}"/>
    <cellStyle name="Normal 14 2 2 2 2 2 2" xfId="2241" xr:uid="{00000000-0005-0000-0000-0000C0080000}"/>
    <cellStyle name="Normal 14 2 2 2 2 3" xfId="2242" xr:uid="{00000000-0005-0000-0000-0000C1080000}"/>
    <cellStyle name="Normal 14 2 2 2 3" xfId="2243" xr:uid="{00000000-0005-0000-0000-0000C2080000}"/>
    <cellStyle name="Normal 14 2 2 2 3 2" xfId="2244" xr:uid="{00000000-0005-0000-0000-0000C3080000}"/>
    <cellStyle name="Normal 14 2 2 2 3 2 2" xfId="2245" xr:uid="{00000000-0005-0000-0000-0000C4080000}"/>
    <cellStyle name="Normal 14 2 2 2 3 3" xfId="2246" xr:uid="{00000000-0005-0000-0000-0000C5080000}"/>
    <cellStyle name="Normal 14 2 2 2 4" xfId="2247" xr:uid="{00000000-0005-0000-0000-0000C6080000}"/>
    <cellStyle name="Normal 14 2 2 2 4 2" xfId="2248" xr:uid="{00000000-0005-0000-0000-0000C7080000}"/>
    <cellStyle name="Normal 14 2 2 2 5" xfId="2249" xr:uid="{00000000-0005-0000-0000-0000C8080000}"/>
    <cellStyle name="Normal 14 2 2 2 5 2" xfId="2250" xr:uid="{00000000-0005-0000-0000-0000C9080000}"/>
    <cellStyle name="Normal 14 2 2 2 6" xfId="2251" xr:uid="{00000000-0005-0000-0000-0000CA080000}"/>
    <cellStyle name="Normal 14 2 2 3" xfId="2252" xr:uid="{00000000-0005-0000-0000-0000CB080000}"/>
    <cellStyle name="Normal 14 2 2 3 2" xfId="2253" xr:uid="{00000000-0005-0000-0000-0000CC080000}"/>
    <cellStyle name="Normal 14 2 2 3 2 2" xfId="2254" xr:uid="{00000000-0005-0000-0000-0000CD080000}"/>
    <cellStyle name="Normal 14 2 2 3 3" xfId="2255" xr:uid="{00000000-0005-0000-0000-0000CE080000}"/>
    <cellStyle name="Normal 14 2 2 4" xfId="2256" xr:uid="{00000000-0005-0000-0000-0000CF080000}"/>
    <cellStyle name="Normal 14 2 2 4 2" xfId="2257" xr:uid="{00000000-0005-0000-0000-0000D0080000}"/>
    <cellStyle name="Normal 14 2 2 4 2 2" xfId="2258" xr:uid="{00000000-0005-0000-0000-0000D1080000}"/>
    <cellStyle name="Normal 14 2 2 4 3" xfId="2259" xr:uid="{00000000-0005-0000-0000-0000D2080000}"/>
    <cellStyle name="Normal 14 2 2 5" xfId="2260" xr:uid="{00000000-0005-0000-0000-0000D3080000}"/>
    <cellStyle name="Normal 14 2 2 5 2" xfId="2261" xr:uid="{00000000-0005-0000-0000-0000D4080000}"/>
    <cellStyle name="Normal 14 2 2 6" xfId="2262" xr:uid="{00000000-0005-0000-0000-0000D5080000}"/>
    <cellStyle name="Normal 14 2 2 6 2" xfId="2263" xr:uid="{00000000-0005-0000-0000-0000D6080000}"/>
    <cellStyle name="Normal 14 2 2 7" xfId="2264" xr:uid="{00000000-0005-0000-0000-0000D7080000}"/>
    <cellStyle name="Normal 14 2 3" xfId="2265" xr:uid="{00000000-0005-0000-0000-0000D8080000}"/>
    <cellStyle name="Normal 14 2 3 2" xfId="2266" xr:uid="{00000000-0005-0000-0000-0000D9080000}"/>
    <cellStyle name="Normal 14 2 3 2 2" xfId="2267" xr:uid="{00000000-0005-0000-0000-0000DA080000}"/>
    <cellStyle name="Normal 14 2 3 2 2 2" xfId="2268" xr:uid="{00000000-0005-0000-0000-0000DB080000}"/>
    <cellStyle name="Normal 14 2 3 2 2 2 2" xfId="2269" xr:uid="{00000000-0005-0000-0000-0000DC080000}"/>
    <cellStyle name="Normal 14 2 3 2 2 3" xfId="2270" xr:uid="{00000000-0005-0000-0000-0000DD080000}"/>
    <cellStyle name="Normal 14 2 3 2 3" xfId="2271" xr:uid="{00000000-0005-0000-0000-0000DE080000}"/>
    <cellStyle name="Normal 14 2 3 2 3 2" xfId="2272" xr:uid="{00000000-0005-0000-0000-0000DF080000}"/>
    <cellStyle name="Normal 14 2 3 2 3 2 2" xfId="2273" xr:uid="{00000000-0005-0000-0000-0000E0080000}"/>
    <cellStyle name="Normal 14 2 3 2 3 3" xfId="2274" xr:uid="{00000000-0005-0000-0000-0000E1080000}"/>
    <cellStyle name="Normal 14 2 3 2 4" xfId="2275" xr:uid="{00000000-0005-0000-0000-0000E2080000}"/>
    <cellStyle name="Normal 14 2 3 2 4 2" xfId="2276" xr:uid="{00000000-0005-0000-0000-0000E3080000}"/>
    <cellStyle name="Normal 14 2 3 2 5" xfId="2277" xr:uid="{00000000-0005-0000-0000-0000E4080000}"/>
    <cellStyle name="Normal 14 2 3 2 5 2" xfId="2278" xr:uid="{00000000-0005-0000-0000-0000E5080000}"/>
    <cellStyle name="Normal 14 2 3 2 6" xfId="2279" xr:uid="{00000000-0005-0000-0000-0000E6080000}"/>
    <cellStyle name="Normal 14 2 3 3" xfId="2280" xr:uid="{00000000-0005-0000-0000-0000E7080000}"/>
    <cellStyle name="Normal 14 2 3 3 2" xfId="2281" xr:uid="{00000000-0005-0000-0000-0000E8080000}"/>
    <cellStyle name="Normal 14 2 3 3 2 2" xfId="2282" xr:uid="{00000000-0005-0000-0000-0000E9080000}"/>
    <cellStyle name="Normal 14 2 3 3 3" xfId="2283" xr:uid="{00000000-0005-0000-0000-0000EA080000}"/>
    <cellStyle name="Normal 14 2 3 4" xfId="2284" xr:uid="{00000000-0005-0000-0000-0000EB080000}"/>
    <cellStyle name="Normal 14 2 3 4 2" xfId="2285" xr:uid="{00000000-0005-0000-0000-0000EC080000}"/>
    <cellStyle name="Normal 14 2 3 4 2 2" xfId="2286" xr:uid="{00000000-0005-0000-0000-0000ED080000}"/>
    <cellStyle name="Normal 14 2 3 4 3" xfId="2287" xr:uid="{00000000-0005-0000-0000-0000EE080000}"/>
    <cellStyle name="Normal 14 2 3 5" xfId="2288" xr:uid="{00000000-0005-0000-0000-0000EF080000}"/>
    <cellStyle name="Normal 14 2 3 5 2" xfId="2289" xr:uid="{00000000-0005-0000-0000-0000F0080000}"/>
    <cellStyle name="Normal 14 2 3 6" xfId="2290" xr:uid="{00000000-0005-0000-0000-0000F1080000}"/>
    <cellStyle name="Normal 14 2 3 6 2" xfId="2291" xr:uid="{00000000-0005-0000-0000-0000F2080000}"/>
    <cellStyle name="Normal 14 2 3 7" xfId="2292" xr:uid="{00000000-0005-0000-0000-0000F3080000}"/>
    <cellStyle name="Normal 14 2 4" xfId="2293" xr:uid="{00000000-0005-0000-0000-0000F4080000}"/>
    <cellStyle name="Normal 14 2 4 2" xfId="2294" xr:uid="{00000000-0005-0000-0000-0000F5080000}"/>
    <cellStyle name="Normal 14 2 4 2 2" xfId="2295" xr:uid="{00000000-0005-0000-0000-0000F6080000}"/>
    <cellStyle name="Normal 14 2 4 2 2 2" xfId="2296" xr:uid="{00000000-0005-0000-0000-0000F7080000}"/>
    <cellStyle name="Normal 14 2 4 2 3" xfId="2297" xr:uid="{00000000-0005-0000-0000-0000F8080000}"/>
    <cellStyle name="Normal 14 2 4 3" xfId="2298" xr:uid="{00000000-0005-0000-0000-0000F9080000}"/>
    <cellStyle name="Normal 14 2 4 3 2" xfId="2299" xr:uid="{00000000-0005-0000-0000-0000FA080000}"/>
    <cellStyle name="Normal 14 2 4 3 2 2" xfId="2300" xr:uid="{00000000-0005-0000-0000-0000FB080000}"/>
    <cellStyle name="Normal 14 2 4 3 3" xfId="2301" xr:uid="{00000000-0005-0000-0000-0000FC080000}"/>
    <cellStyle name="Normal 14 2 4 4" xfId="2302" xr:uid="{00000000-0005-0000-0000-0000FD080000}"/>
    <cellStyle name="Normal 14 2 4 4 2" xfId="2303" xr:uid="{00000000-0005-0000-0000-0000FE080000}"/>
    <cellStyle name="Normal 14 2 4 5" xfId="2304" xr:uid="{00000000-0005-0000-0000-0000FF080000}"/>
    <cellStyle name="Normal 14 2 4 5 2" xfId="2305" xr:uid="{00000000-0005-0000-0000-000000090000}"/>
    <cellStyle name="Normal 14 2 4 6" xfId="2306" xr:uid="{00000000-0005-0000-0000-000001090000}"/>
    <cellStyle name="Normal 14 2 5" xfId="2307" xr:uid="{00000000-0005-0000-0000-000002090000}"/>
    <cellStyle name="Normal 14 2 5 2" xfId="2308" xr:uid="{00000000-0005-0000-0000-000003090000}"/>
    <cellStyle name="Normal 14 2 5 2 2" xfId="2309" xr:uid="{00000000-0005-0000-0000-000004090000}"/>
    <cellStyle name="Normal 14 2 5 3" xfId="2310" xr:uid="{00000000-0005-0000-0000-000005090000}"/>
    <cellStyle name="Normal 14 2 6" xfId="2311" xr:uid="{00000000-0005-0000-0000-000006090000}"/>
    <cellStyle name="Normal 14 2 6 2" xfId="2312" xr:uid="{00000000-0005-0000-0000-000007090000}"/>
    <cellStyle name="Normal 14 2 6 2 2" xfId="2313" xr:uid="{00000000-0005-0000-0000-000008090000}"/>
    <cellStyle name="Normal 14 2 6 3" xfId="2314" xr:uid="{00000000-0005-0000-0000-000009090000}"/>
    <cellStyle name="Normal 14 2 7" xfId="2315" xr:uid="{00000000-0005-0000-0000-00000A090000}"/>
    <cellStyle name="Normal 14 2 7 2" xfId="2316" xr:uid="{00000000-0005-0000-0000-00000B090000}"/>
    <cellStyle name="Normal 14 2 8" xfId="2317" xr:uid="{00000000-0005-0000-0000-00000C090000}"/>
    <cellStyle name="Normal 14 2 8 2" xfId="2318" xr:uid="{00000000-0005-0000-0000-00000D090000}"/>
    <cellStyle name="Normal 14 2 9" xfId="2319" xr:uid="{00000000-0005-0000-0000-00000E090000}"/>
    <cellStyle name="Normal 14 3" xfId="2320" xr:uid="{00000000-0005-0000-0000-00000F090000}"/>
    <cellStyle name="Normal 14 3 2" xfId="2321" xr:uid="{00000000-0005-0000-0000-000010090000}"/>
    <cellStyle name="Normal 14 3 2 2" xfId="2322" xr:uid="{00000000-0005-0000-0000-000011090000}"/>
    <cellStyle name="Normal 14 3 2 2 2" xfId="2323" xr:uid="{00000000-0005-0000-0000-000012090000}"/>
    <cellStyle name="Normal 14 3 2 2 2 2" xfId="2324" xr:uid="{00000000-0005-0000-0000-000013090000}"/>
    <cellStyle name="Normal 14 3 2 2 3" xfId="2325" xr:uid="{00000000-0005-0000-0000-000014090000}"/>
    <cellStyle name="Normal 14 3 2 3" xfId="2326" xr:uid="{00000000-0005-0000-0000-000015090000}"/>
    <cellStyle name="Normal 14 3 2 3 2" xfId="2327" xr:uid="{00000000-0005-0000-0000-000016090000}"/>
    <cellStyle name="Normal 14 3 2 3 2 2" xfId="2328" xr:uid="{00000000-0005-0000-0000-000017090000}"/>
    <cellStyle name="Normal 14 3 2 3 3" xfId="2329" xr:uid="{00000000-0005-0000-0000-000018090000}"/>
    <cellStyle name="Normal 14 3 2 4" xfId="2330" xr:uid="{00000000-0005-0000-0000-000019090000}"/>
    <cellStyle name="Normal 14 3 2 4 2" xfId="2331" xr:uid="{00000000-0005-0000-0000-00001A090000}"/>
    <cellStyle name="Normal 14 3 2 5" xfId="2332" xr:uid="{00000000-0005-0000-0000-00001B090000}"/>
    <cellStyle name="Normal 14 3 2 5 2" xfId="2333" xr:uid="{00000000-0005-0000-0000-00001C090000}"/>
    <cellStyle name="Normal 14 3 2 6" xfId="2334" xr:uid="{00000000-0005-0000-0000-00001D090000}"/>
    <cellStyle name="Normal 14 3 3" xfId="2335" xr:uid="{00000000-0005-0000-0000-00001E090000}"/>
    <cellStyle name="Normal 14 3 3 2" xfId="2336" xr:uid="{00000000-0005-0000-0000-00001F090000}"/>
    <cellStyle name="Normal 14 3 3 2 2" xfId="2337" xr:uid="{00000000-0005-0000-0000-000020090000}"/>
    <cellStyle name="Normal 14 3 3 3" xfId="2338" xr:uid="{00000000-0005-0000-0000-000021090000}"/>
    <cellStyle name="Normal 14 3 4" xfId="2339" xr:uid="{00000000-0005-0000-0000-000022090000}"/>
    <cellStyle name="Normal 14 3 4 2" xfId="2340" xr:uid="{00000000-0005-0000-0000-000023090000}"/>
    <cellStyle name="Normal 14 3 4 2 2" xfId="2341" xr:uid="{00000000-0005-0000-0000-000024090000}"/>
    <cellStyle name="Normal 14 3 4 3" xfId="2342" xr:uid="{00000000-0005-0000-0000-000025090000}"/>
    <cellStyle name="Normal 14 3 5" xfId="2343" xr:uid="{00000000-0005-0000-0000-000026090000}"/>
    <cellStyle name="Normal 14 3 5 2" xfId="2344" xr:uid="{00000000-0005-0000-0000-000027090000}"/>
    <cellStyle name="Normal 14 3 6" xfId="2345" xr:uid="{00000000-0005-0000-0000-000028090000}"/>
    <cellStyle name="Normal 14 3 6 2" xfId="2346" xr:uid="{00000000-0005-0000-0000-000029090000}"/>
    <cellStyle name="Normal 14 3 7" xfId="2347" xr:uid="{00000000-0005-0000-0000-00002A090000}"/>
    <cellStyle name="Normal 14 4" xfId="2348" xr:uid="{00000000-0005-0000-0000-00002B090000}"/>
    <cellStyle name="Normal 14 4 2" xfId="2349" xr:uid="{00000000-0005-0000-0000-00002C090000}"/>
    <cellStyle name="Normal 14 4 2 2" xfId="2350" xr:uid="{00000000-0005-0000-0000-00002D090000}"/>
    <cellStyle name="Normal 14 4 2 2 2" xfId="2351" xr:uid="{00000000-0005-0000-0000-00002E090000}"/>
    <cellStyle name="Normal 14 4 2 2 2 2" xfId="2352" xr:uid="{00000000-0005-0000-0000-00002F090000}"/>
    <cellStyle name="Normal 14 4 2 2 3" xfId="2353" xr:uid="{00000000-0005-0000-0000-000030090000}"/>
    <cellStyle name="Normal 14 4 2 3" xfId="2354" xr:uid="{00000000-0005-0000-0000-000031090000}"/>
    <cellStyle name="Normal 14 4 2 3 2" xfId="2355" xr:uid="{00000000-0005-0000-0000-000032090000}"/>
    <cellStyle name="Normal 14 4 2 3 2 2" xfId="2356" xr:uid="{00000000-0005-0000-0000-000033090000}"/>
    <cellStyle name="Normal 14 4 2 3 3" xfId="2357" xr:uid="{00000000-0005-0000-0000-000034090000}"/>
    <cellStyle name="Normal 14 4 2 4" xfId="2358" xr:uid="{00000000-0005-0000-0000-000035090000}"/>
    <cellStyle name="Normal 14 4 2 4 2" xfId="2359" xr:uid="{00000000-0005-0000-0000-000036090000}"/>
    <cellStyle name="Normal 14 4 2 5" xfId="2360" xr:uid="{00000000-0005-0000-0000-000037090000}"/>
    <cellStyle name="Normal 14 4 2 5 2" xfId="2361" xr:uid="{00000000-0005-0000-0000-000038090000}"/>
    <cellStyle name="Normal 14 4 2 6" xfId="2362" xr:uid="{00000000-0005-0000-0000-000039090000}"/>
    <cellStyle name="Normal 14 4 3" xfId="2363" xr:uid="{00000000-0005-0000-0000-00003A090000}"/>
    <cellStyle name="Normal 14 4 3 2" xfId="2364" xr:uid="{00000000-0005-0000-0000-00003B090000}"/>
    <cellStyle name="Normal 14 4 3 2 2" xfId="2365" xr:uid="{00000000-0005-0000-0000-00003C090000}"/>
    <cellStyle name="Normal 14 4 3 3" xfId="2366" xr:uid="{00000000-0005-0000-0000-00003D090000}"/>
    <cellStyle name="Normal 14 4 4" xfId="2367" xr:uid="{00000000-0005-0000-0000-00003E090000}"/>
    <cellStyle name="Normal 14 4 4 2" xfId="2368" xr:uid="{00000000-0005-0000-0000-00003F090000}"/>
    <cellStyle name="Normal 14 4 4 2 2" xfId="2369" xr:uid="{00000000-0005-0000-0000-000040090000}"/>
    <cellStyle name="Normal 14 4 4 3" xfId="2370" xr:uid="{00000000-0005-0000-0000-000041090000}"/>
    <cellStyle name="Normal 14 4 5" xfId="2371" xr:uid="{00000000-0005-0000-0000-000042090000}"/>
    <cellStyle name="Normal 14 4 5 2" xfId="2372" xr:uid="{00000000-0005-0000-0000-000043090000}"/>
    <cellStyle name="Normal 14 4 6" xfId="2373" xr:uid="{00000000-0005-0000-0000-000044090000}"/>
    <cellStyle name="Normal 14 4 6 2" xfId="2374" xr:uid="{00000000-0005-0000-0000-000045090000}"/>
    <cellStyle name="Normal 14 4 7" xfId="2375" xr:uid="{00000000-0005-0000-0000-000046090000}"/>
    <cellStyle name="Normal 14 5" xfId="2376" xr:uid="{00000000-0005-0000-0000-000047090000}"/>
    <cellStyle name="Normal 14 5 2" xfId="2377" xr:uid="{00000000-0005-0000-0000-000048090000}"/>
    <cellStyle name="Normal 14 5 2 2" xfId="2378" xr:uid="{00000000-0005-0000-0000-000049090000}"/>
    <cellStyle name="Normal 14 5 2 2 2" xfId="2379" xr:uid="{00000000-0005-0000-0000-00004A090000}"/>
    <cellStyle name="Normal 14 5 2 3" xfId="2380" xr:uid="{00000000-0005-0000-0000-00004B090000}"/>
    <cellStyle name="Normal 14 5 3" xfId="2381" xr:uid="{00000000-0005-0000-0000-00004C090000}"/>
    <cellStyle name="Normal 14 5 3 2" xfId="2382" xr:uid="{00000000-0005-0000-0000-00004D090000}"/>
    <cellStyle name="Normal 14 5 3 2 2" xfId="2383" xr:uid="{00000000-0005-0000-0000-00004E090000}"/>
    <cellStyle name="Normal 14 5 3 3" xfId="2384" xr:uid="{00000000-0005-0000-0000-00004F090000}"/>
    <cellStyle name="Normal 14 5 4" xfId="2385" xr:uid="{00000000-0005-0000-0000-000050090000}"/>
    <cellStyle name="Normal 14 5 4 2" xfId="2386" xr:uid="{00000000-0005-0000-0000-000051090000}"/>
    <cellStyle name="Normal 14 5 5" xfId="2387" xr:uid="{00000000-0005-0000-0000-000052090000}"/>
    <cellStyle name="Normal 14 5 5 2" xfId="2388" xr:uid="{00000000-0005-0000-0000-000053090000}"/>
    <cellStyle name="Normal 14 5 6" xfId="2389" xr:uid="{00000000-0005-0000-0000-000054090000}"/>
    <cellStyle name="Normal 14 6" xfId="2390" xr:uid="{00000000-0005-0000-0000-000055090000}"/>
    <cellStyle name="Normal 14 6 2" xfId="2391" xr:uid="{00000000-0005-0000-0000-000056090000}"/>
    <cellStyle name="Normal 14 6 2 2" xfId="2392" xr:uid="{00000000-0005-0000-0000-000057090000}"/>
    <cellStyle name="Normal 14 6 3" xfId="2393" xr:uid="{00000000-0005-0000-0000-000058090000}"/>
    <cellStyle name="Normal 14 7" xfId="2394" xr:uid="{00000000-0005-0000-0000-000059090000}"/>
    <cellStyle name="Normal 14 7 2" xfId="2395" xr:uid="{00000000-0005-0000-0000-00005A090000}"/>
    <cellStyle name="Normal 14 7 2 2" xfId="2396" xr:uid="{00000000-0005-0000-0000-00005B090000}"/>
    <cellStyle name="Normal 14 7 3" xfId="2397" xr:uid="{00000000-0005-0000-0000-00005C090000}"/>
    <cellStyle name="Normal 14 8" xfId="2398" xr:uid="{00000000-0005-0000-0000-00005D090000}"/>
    <cellStyle name="Normal 14 8 2" xfId="2399" xr:uid="{00000000-0005-0000-0000-00005E090000}"/>
    <cellStyle name="Normal 14 9" xfId="2400" xr:uid="{00000000-0005-0000-0000-00005F090000}"/>
    <cellStyle name="Normal 14 9 2" xfId="2401" xr:uid="{00000000-0005-0000-0000-000060090000}"/>
    <cellStyle name="Normal 15" xfId="2402" xr:uid="{00000000-0005-0000-0000-000061090000}"/>
    <cellStyle name="Normal 15 10" xfId="2403" xr:uid="{00000000-0005-0000-0000-000062090000}"/>
    <cellStyle name="Normal 15 2" xfId="2404" xr:uid="{00000000-0005-0000-0000-000063090000}"/>
    <cellStyle name="Normal 15 2 2" xfId="2405" xr:uid="{00000000-0005-0000-0000-000064090000}"/>
    <cellStyle name="Normal 15 2 2 2" xfId="2406" xr:uid="{00000000-0005-0000-0000-000065090000}"/>
    <cellStyle name="Normal 15 2 2 2 2" xfId="2407" xr:uid="{00000000-0005-0000-0000-000066090000}"/>
    <cellStyle name="Normal 15 2 2 2 2 2" xfId="2408" xr:uid="{00000000-0005-0000-0000-000067090000}"/>
    <cellStyle name="Normal 15 2 2 2 2 2 2" xfId="2409" xr:uid="{00000000-0005-0000-0000-000068090000}"/>
    <cellStyle name="Normal 15 2 2 2 2 3" xfId="2410" xr:uid="{00000000-0005-0000-0000-000069090000}"/>
    <cellStyle name="Normal 15 2 2 2 3" xfId="2411" xr:uid="{00000000-0005-0000-0000-00006A090000}"/>
    <cellStyle name="Normal 15 2 2 2 3 2" xfId="2412" xr:uid="{00000000-0005-0000-0000-00006B090000}"/>
    <cellStyle name="Normal 15 2 2 2 3 2 2" xfId="2413" xr:uid="{00000000-0005-0000-0000-00006C090000}"/>
    <cellStyle name="Normal 15 2 2 2 3 3" xfId="2414" xr:uid="{00000000-0005-0000-0000-00006D090000}"/>
    <cellStyle name="Normal 15 2 2 2 4" xfId="2415" xr:uid="{00000000-0005-0000-0000-00006E090000}"/>
    <cellStyle name="Normal 15 2 2 2 4 2" xfId="2416" xr:uid="{00000000-0005-0000-0000-00006F090000}"/>
    <cellStyle name="Normal 15 2 2 2 5" xfId="2417" xr:uid="{00000000-0005-0000-0000-000070090000}"/>
    <cellStyle name="Normal 15 2 2 2 5 2" xfId="2418" xr:uid="{00000000-0005-0000-0000-000071090000}"/>
    <cellStyle name="Normal 15 2 2 2 6" xfId="2419" xr:uid="{00000000-0005-0000-0000-000072090000}"/>
    <cellStyle name="Normal 15 2 2 3" xfId="2420" xr:uid="{00000000-0005-0000-0000-000073090000}"/>
    <cellStyle name="Normal 15 2 2 3 2" xfId="2421" xr:uid="{00000000-0005-0000-0000-000074090000}"/>
    <cellStyle name="Normal 15 2 2 3 2 2" xfId="2422" xr:uid="{00000000-0005-0000-0000-000075090000}"/>
    <cellStyle name="Normal 15 2 2 3 3" xfId="2423" xr:uid="{00000000-0005-0000-0000-000076090000}"/>
    <cellStyle name="Normal 15 2 2 4" xfId="2424" xr:uid="{00000000-0005-0000-0000-000077090000}"/>
    <cellStyle name="Normal 15 2 2 4 2" xfId="2425" xr:uid="{00000000-0005-0000-0000-000078090000}"/>
    <cellStyle name="Normal 15 2 2 4 2 2" xfId="2426" xr:uid="{00000000-0005-0000-0000-000079090000}"/>
    <cellStyle name="Normal 15 2 2 4 3" xfId="2427" xr:uid="{00000000-0005-0000-0000-00007A090000}"/>
    <cellStyle name="Normal 15 2 2 5" xfId="2428" xr:uid="{00000000-0005-0000-0000-00007B090000}"/>
    <cellStyle name="Normal 15 2 2 5 2" xfId="2429" xr:uid="{00000000-0005-0000-0000-00007C090000}"/>
    <cellStyle name="Normal 15 2 2 6" xfId="2430" xr:uid="{00000000-0005-0000-0000-00007D090000}"/>
    <cellStyle name="Normal 15 2 2 6 2" xfId="2431" xr:uid="{00000000-0005-0000-0000-00007E090000}"/>
    <cellStyle name="Normal 15 2 2 7" xfId="2432" xr:uid="{00000000-0005-0000-0000-00007F090000}"/>
    <cellStyle name="Normal 15 2 3" xfId="2433" xr:uid="{00000000-0005-0000-0000-000080090000}"/>
    <cellStyle name="Normal 15 2 3 2" xfId="2434" xr:uid="{00000000-0005-0000-0000-000081090000}"/>
    <cellStyle name="Normal 15 2 3 2 2" xfId="2435" xr:uid="{00000000-0005-0000-0000-000082090000}"/>
    <cellStyle name="Normal 15 2 3 2 2 2" xfId="2436" xr:uid="{00000000-0005-0000-0000-000083090000}"/>
    <cellStyle name="Normal 15 2 3 2 2 2 2" xfId="2437" xr:uid="{00000000-0005-0000-0000-000084090000}"/>
    <cellStyle name="Normal 15 2 3 2 2 3" xfId="2438" xr:uid="{00000000-0005-0000-0000-000085090000}"/>
    <cellStyle name="Normal 15 2 3 2 3" xfId="2439" xr:uid="{00000000-0005-0000-0000-000086090000}"/>
    <cellStyle name="Normal 15 2 3 2 3 2" xfId="2440" xr:uid="{00000000-0005-0000-0000-000087090000}"/>
    <cellStyle name="Normal 15 2 3 2 3 2 2" xfId="2441" xr:uid="{00000000-0005-0000-0000-000088090000}"/>
    <cellStyle name="Normal 15 2 3 2 3 3" xfId="2442" xr:uid="{00000000-0005-0000-0000-000089090000}"/>
    <cellStyle name="Normal 15 2 3 2 4" xfId="2443" xr:uid="{00000000-0005-0000-0000-00008A090000}"/>
    <cellStyle name="Normal 15 2 3 2 4 2" xfId="2444" xr:uid="{00000000-0005-0000-0000-00008B090000}"/>
    <cellStyle name="Normal 15 2 3 2 5" xfId="2445" xr:uid="{00000000-0005-0000-0000-00008C090000}"/>
    <cellStyle name="Normal 15 2 3 2 5 2" xfId="2446" xr:uid="{00000000-0005-0000-0000-00008D090000}"/>
    <cellStyle name="Normal 15 2 3 2 6" xfId="2447" xr:uid="{00000000-0005-0000-0000-00008E090000}"/>
    <cellStyle name="Normal 15 2 3 3" xfId="2448" xr:uid="{00000000-0005-0000-0000-00008F090000}"/>
    <cellStyle name="Normal 15 2 3 3 2" xfId="2449" xr:uid="{00000000-0005-0000-0000-000090090000}"/>
    <cellStyle name="Normal 15 2 3 3 2 2" xfId="2450" xr:uid="{00000000-0005-0000-0000-000091090000}"/>
    <cellStyle name="Normal 15 2 3 3 3" xfId="2451" xr:uid="{00000000-0005-0000-0000-000092090000}"/>
    <cellStyle name="Normal 15 2 3 4" xfId="2452" xr:uid="{00000000-0005-0000-0000-000093090000}"/>
    <cellStyle name="Normal 15 2 3 4 2" xfId="2453" xr:uid="{00000000-0005-0000-0000-000094090000}"/>
    <cellStyle name="Normal 15 2 3 4 2 2" xfId="2454" xr:uid="{00000000-0005-0000-0000-000095090000}"/>
    <cellStyle name="Normal 15 2 3 4 3" xfId="2455" xr:uid="{00000000-0005-0000-0000-000096090000}"/>
    <cellStyle name="Normal 15 2 3 5" xfId="2456" xr:uid="{00000000-0005-0000-0000-000097090000}"/>
    <cellStyle name="Normal 15 2 3 5 2" xfId="2457" xr:uid="{00000000-0005-0000-0000-000098090000}"/>
    <cellStyle name="Normal 15 2 3 6" xfId="2458" xr:uid="{00000000-0005-0000-0000-000099090000}"/>
    <cellStyle name="Normal 15 2 3 6 2" xfId="2459" xr:uid="{00000000-0005-0000-0000-00009A090000}"/>
    <cellStyle name="Normal 15 2 3 7" xfId="2460" xr:uid="{00000000-0005-0000-0000-00009B090000}"/>
    <cellStyle name="Normal 15 2 4" xfId="2461" xr:uid="{00000000-0005-0000-0000-00009C090000}"/>
    <cellStyle name="Normal 15 2 4 2" xfId="2462" xr:uid="{00000000-0005-0000-0000-00009D090000}"/>
    <cellStyle name="Normal 15 2 4 2 2" xfId="2463" xr:uid="{00000000-0005-0000-0000-00009E090000}"/>
    <cellStyle name="Normal 15 2 4 2 2 2" xfId="2464" xr:uid="{00000000-0005-0000-0000-00009F090000}"/>
    <cellStyle name="Normal 15 2 4 2 3" xfId="2465" xr:uid="{00000000-0005-0000-0000-0000A0090000}"/>
    <cellStyle name="Normal 15 2 4 3" xfId="2466" xr:uid="{00000000-0005-0000-0000-0000A1090000}"/>
    <cellStyle name="Normal 15 2 4 3 2" xfId="2467" xr:uid="{00000000-0005-0000-0000-0000A2090000}"/>
    <cellStyle name="Normal 15 2 4 3 2 2" xfId="2468" xr:uid="{00000000-0005-0000-0000-0000A3090000}"/>
    <cellStyle name="Normal 15 2 4 3 3" xfId="2469" xr:uid="{00000000-0005-0000-0000-0000A4090000}"/>
    <cellStyle name="Normal 15 2 4 4" xfId="2470" xr:uid="{00000000-0005-0000-0000-0000A5090000}"/>
    <cellStyle name="Normal 15 2 4 4 2" xfId="2471" xr:uid="{00000000-0005-0000-0000-0000A6090000}"/>
    <cellStyle name="Normal 15 2 4 5" xfId="2472" xr:uid="{00000000-0005-0000-0000-0000A7090000}"/>
    <cellStyle name="Normal 15 2 4 5 2" xfId="2473" xr:uid="{00000000-0005-0000-0000-0000A8090000}"/>
    <cellStyle name="Normal 15 2 4 6" xfId="2474" xr:uid="{00000000-0005-0000-0000-0000A9090000}"/>
    <cellStyle name="Normal 15 2 5" xfId="2475" xr:uid="{00000000-0005-0000-0000-0000AA090000}"/>
    <cellStyle name="Normal 15 2 5 2" xfId="2476" xr:uid="{00000000-0005-0000-0000-0000AB090000}"/>
    <cellStyle name="Normal 15 2 5 2 2" xfId="2477" xr:uid="{00000000-0005-0000-0000-0000AC090000}"/>
    <cellStyle name="Normal 15 2 5 3" xfId="2478" xr:uid="{00000000-0005-0000-0000-0000AD090000}"/>
    <cellStyle name="Normal 15 2 6" xfId="2479" xr:uid="{00000000-0005-0000-0000-0000AE090000}"/>
    <cellStyle name="Normal 15 2 6 2" xfId="2480" xr:uid="{00000000-0005-0000-0000-0000AF090000}"/>
    <cellStyle name="Normal 15 2 6 2 2" xfId="2481" xr:uid="{00000000-0005-0000-0000-0000B0090000}"/>
    <cellStyle name="Normal 15 2 6 3" xfId="2482" xr:uid="{00000000-0005-0000-0000-0000B1090000}"/>
    <cellStyle name="Normal 15 2 7" xfId="2483" xr:uid="{00000000-0005-0000-0000-0000B2090000}"/>
    <cellStyle name="Normal 15 2 7 2" xfId="2484" xr:uid="{00000000-0005-0000-0000-0000B3090000}"/>
    <cellStyle name="Normal 15 2 8" xfId="2485" xr:uid="{00000000-0005-0000-0000-0000B4090000}"/>
    <cellStyle name="Normal 15 2 8 2" xfId="2486" xr:uid="{00000000-0005-0000-0000-0000B5090000}"/>
    <cellStyle name="Normal 15 2 9" xfId="2487" xr:uid="{00000000-0005-0000-0000-0000B6090000}"/>
    <cellStyle name="Normal 15 3" xfId="2488" xr:uid="{00000000-0005-0000-0000-0000B7090000}"/>
    <cellStyle name="Normal 15 3 2" xfId="2489" xr:uid="{00000000-0005-0000-0000-0000B8090000}"/>
    <cellStyle name="Normal 15 3 2 2" xfId="2490" xr:uid="{00000000-0005-0000-0000-0000B9090000}"/>
    <cellStyle name="Normal 15 3 2 2 2" xfId="2491" xr:uid="{00000000-0005-0000-0000-0000BA090000}"/>
    <cellStyle name="Normal 15 3 2 2 2 2" xfId="2492" xr:uid="{00000000-0005-0000-0000-0000BB090000}"/>
    <cellStyle name="Normal 15 3 2 2 3" xfId="2493" xr:uid="{00000000-0005-0000-0000-0000BC090000}"/>
    <cellStyle name="Normal 15 3 2 3" xfId="2494" xr:uid="{00000000-0005-0000-0000-0000BD090000}"/>
    <cellStyle name="Normal 15 3 2 3 2" xfId="2495" xr:uid="{00000000-0005-0000-0000-0000BE090000}"/>
    <cellStyle name="Normal 15 3 2 3 2 2" xfId="2496" xr:uid="{00000000-0005-0000-0000-0000BF090000}"/>
    <cellStyle name="Normal 15 3 2 3 3" xfId="2497" xr:uid="{00000000-0005-0000-0000-0000C0090000}"/>
    <cellStyle name="Normal 15 3 2 4" xfId="2498" xr:uid="{00000000-0005-0000-0000-0000C1090000}"/>
    <cellStyle name="Normal 15 3 2 4 2" xfId="2499" xr:uid="{00000000-0005-0000-0000-0000C2090000}"/>
    <cellStyle name="Normal 15 3 2 5" xfId="2500" xr:uid="{00000000-0005-0000-0000-0000C3090000}"/>
    <cellStyle name="Normal 15 3 2 5 2" xfId="2501" xr:uid="{00000000-0005-0000-0000-0000C4090000}"/>
    <cellStyle name="Normal 15 3 2 6" xfId="2502" xr:uid="{00000000-0005-0000-0000-0000C5090000}"/>
    <cellStyle name="Normal 15 3 3" xfId="2503" xr:uid="{00000000-0005-0000-0000-0000C6090000}"/>
    <cellStyle name="Normal 15 3 3 2" xfId="2504" xr:uid="{00000000-0005-0000-0000-0000C7090000}"/>
    <cellStyle name="Normal 15 3 3 2 2" xfId="2505" xr:uid="{00000000-0005-0000-0000-0000C8090000}"/>
    <cellStyle name="Normal 15 3 3 3" xfId="2506" xr:uid="{00000000-0005-0000-0000-0000C9090000}"/>
    <cellStyle name="Normal 15 3 4" xfId="2507" xr:uid="{00000000-0005-0000-0000-0000CA090000}"/>
    <cellStyle name="Normal 15 3 4 2" xfId="2508" xr:uid="{00000000-0005-0000-0000-0000CB090000}"/>
    <cellStyle name="Normal 15 3 4 2 2" xfId="2509" xr:uid="{00000000-0005-0000-0000-0000CC090000}"/>
    <cellStyle name="Normal 15 3 4 3" xfId="2510" xr:uid="{00000000-0005-0000-0000-0000CD090000}"/>
    <cellStyle name="Normal 15 3 5" xfId="2511" xr:uid="{00000000-0005-0000-0000-0000CE090000}"/>
    <cellStyle name="Normal 15 3 5 2" xfId="2512" xr:uid="{00000000-0005-0000-0000-0000CF090000}"/>
    <cellStyle name="Normal 15 3 6" xfId="2513" xr:uid="{00000000-0005-0000-0000-0000D0090000}"/>
    <cellStyle name="Normal 15 3 6 2" xfId="2514" xr:uid="{00000000-0005-0000-0000-0000D1090000}"/>
    <cellStyle name="Normal 15 3 7" xfId="2515" xr:uid="{00000000-0005-0000-0000-0000D2090000}"/>
    <cellStyle name="Normal 15 4" xfId="2516" xr:uid="{00000000-0005-0000-0000-0000D3090000}"/>
    <cellStyle name="Normal 15 4 2" xfId="2517" xr:uid="{00000000-0005-0000-0000-0000D4090000}"/>
    <cellStyle name="Normal 15 4 2 2" xfId="2518" xr:uid="{00000000-0005-0000-0000-0000D5090000}"/>
    <cellStyle name="Normal 15 4 2 2 2" xfId="2519" xr:uid="{00000000-0005-0000-0000-0000D6090000}"/>
    <cellStyle name="Normal 15 4 2 2 2 2" xfId="2520" xr:uid="{00000000-0005-0000-0000-0000D7090000}"/>
    <cellStyle name="Normal 15 4 2 2 3" xfId="2521" xr:uid="{00000000-0005-0000-0000-0000D8090000}"/>
    <cellStyle name="Normal 15 4 2 3" xfId="2522" xr:uid="{00000000-0005-0000-0000-0000D9090000}"/>
    <cellStyle name="Normal 15 4 2 3 2" xfId="2523" xr:uid="{00000000-0005-0000-0000-0000DA090000}"/>
    <cellStyle name="Normal 15 4 2 3 2 2" xfId="2524" xr:uid="{00000000-0005-0000-0000-0000DB090000}"/>
    <cellStyle name="Normal 15 4 2 3 3" xfId="2525" xr:uid="{00000000-0005-0000-0000-0000DC090000}"/>
    <cellStyle name="Normal 15 4 2 4" xfId="2526" xr:uid="{00000000-0005-0000-0000-0000DD090000}"/>
    <cellStyle name="Normal 15 4 2 4 2" xfId="2527" xr:uid="{00000000-0005-0000-0000-0000DE090000}"/>
    <cellStyle name="Normal 15 4 2 5" xfId="2528" xr:uid="{00000000-0005-0000-0000-0000DF090000}"/>
    <cellStyle name="Normal 15 4 2 5 2" xfId="2529" xr:uid="{00000000-0005-0000-0000-0000E0090000}"/>
    <cellStyle name="Normal 15 4 2 6" xfId="2530" xr:uid="{00000000-0005-0000-0000-0000E1090000}"/>
    <cellStyle name="Normal 15 4 3" xfId="2531" xr:uid="{00000000-0005-0000-0000-0000E2090000}"/>
    <cellStyle name="Normal 15 4 3 2" xfId="2532" xr:uid="{00000000-0005-0000-0000-0000E3090000}"/>
    <cellStyle name="Normal 15 4 3 2 2" xfId="2533" xr:uid="{00000000-0005-0000-0000-0000E4090000}"/>
    <cellStyle name="Normal 15 4 3 3" xfId="2534" xr:uid="{00000000-0005-0000-0000-0000E5090000}"/>
    <cellStyle name="Normal 15 4 4" xfId="2535" xr:uid="{00000000-0005-0000-0000-0000E6090000}"/>
    <cellStyle name="Normal 15 4 4 2" xfId="2536" xr:uid="{00000000-0005-0000-0000-0000E7090000}"/>
    <cellStyle name="Normal 15 4 4 2 2" xfId="2537" xr:uid="{00000000-0005-0000-0000-0000E8090000}"/>
    <cellStyle name="Normal 15 4 4 3" xfId="2538" xr:uid="{00000000-0005-0000-0000-0000E9090000}"/>
    <cellStyle name="Normal 15 4 5" xfId="2539" xr:uid="{00000000-0005-0000-0000-0000EA090000}"/>
    <cellStyle name="Normal 15 4 5 2" xfId="2540" xr:uid="{00000000-0005-0000-0000-0000EB090000}"/>
    <cellStyle name="Normal 15 4 6" xfId="2541" xr:uid="{00000000-0005-0000-0000-0000EC090000}"/>
    <cellStyle name="Normal 15 4 6 2" xfId="2542" xr:uid="{00000000-0005-0000-0000-0000ED090000}"/>
    <cellStyle name="Normal 15 4 7" xfId="2543" xr:uid="{00000000-0005-0000-0000-0000EE090000}"/>
    <cellStyle name="Normal 15 5" xfId="2544" xr:uid="{00000000-0005-0000-0000-0000EF090000}"/>
    <cellStyle name="Normal 15 5 2" xfId="2545" xr:uid="{00000000-0005-0000-0000-0000F0090000}"/>
    <cellStyle name="Normal 15 5 2 2" xfId="2546" xr:uid="{00000000-0005-0000-0000-0000F1090000}"/>
    <cellStyle name="Normal 15 5 2 2 2" xfId="2547" xr:uid="{00000000-0005-0000-0000-0000F2090000}"/>
    <cellStyle name="Normal 15 5 2 3" xfId="2548" xr:uid="{00000000-0005-0000-0000-0000F3090000}"/>
    <cellStyle name="Normal 15 5 3" xfId="2549" xr:uid="{00000000-0005-0000-0000-0000F4090000}"/>
    <cellStyle name="Normal 15 5 3 2" xfId="2550" xr:uid="{00000000-0005-0000-0000-0000F5090000}"/>
    <cellStyle name="Normal 15 5 3 2 2" xfId="2551" xr:uid="{00000000-0005-0000-0000-0000F6090000}"/>
    <cellStyle name="Normal 15 5 3 3" xfId="2552" xr:uid="{00000000-0005-0000-0000-0000F7090000}"/>
    <cellStyle name="Normal 15 5 4" xfId="2553" xr:uid="{00000000-0005-0000-0000-0000F8090000}"/>
    <cellStyle name="Normal 15 5 4 2" xfId="2554" xr:uid="{00000000-0005-0000-0000-0000F9090000}"/>
    <cellStyle name="Normal 15 5 5" xfId="2555" xr:uid="{00000000-0005-0000-0000-0000FA090000}"/>
    <cellStyle name="Normal 15 5 5 2" xfId="2556" xr:uid="{00000000-0005-0000-0000-0000FB090000}"/>
    <cellStyle name="Normal 15 5 6" xfId="2557" xr:uid="{00000000-0005-0000-0000-0000FC090000}"/>
    <cellStyle name="Normal 15 6" xfId="2558" xr:uid="{00000000-0005-0000-0000-0000FD090000}"/>
    <cellStyle name="Normal 15 6 2" xfId="2559" xr:uid="{00000000-0005-0000-0000-0000FE090000}"/>
    <cellStyle name="Normal 15 6 2 2" xfId="2560" xr:uid="{00000000-0005-0000-0000-0000FF090000}"/>
    <cellStyle name="Normal 15 6 3" xfId="2561" xr:uid="{00000000-0005-0000-0000-0000000A0000}"/>
    <cellStyle name="Normal 15 7" xfId="2562" xr:uid="{00000000-0005-0000-0000-0000010A0000}"/>
    <cellStyle name="Normal 15 7 2" xfId="2563" xr:uid="{00000000-0005-0000-0000-0000020A0000}"/>
    <cellStyle name="Normal 15 7 2 2" xfId="2564" xr:uid="{00000000-0005-0000-0000-0000030A0000}"/>
    <cellStyle name="Normal 15 7 3" xfId="2565" xr:uid="{00000000-0005-0000-0000-0000040A0000}"/>
    <cellStyle name="Normal 15 8" xfId="2566" xr:uid="{00000000-0005-0000-0000-0000050A0000}"/>
    <cellStyle name="Normal 15 8 2" xfId="2567" xr:uid="{00000000-0005-0000-0000-0000060A0000}"/>
    <cellStyle name="Normal 15 9" xfId="2568" xr:uid="{00000000-0005-0000-0000-0000070A0000}"/>
    <cellStyle name="Normal 15 9 2" xfId="2569" xr:uid="{00000000-0005-0000-0000-0000080A0000}"/>
    <cellStyle name="Normal 16" xfId="2570" xr:uid="{00000000-0005-0000-0000-0000090A0000}"/>
    <cellStyle name="Normal 16 10" xfId="2571" xr:uid="{00000000-0005-0000-0000-00000A0A0000}"/>
    <cellStyle name="Normal 16 10 2" xfId="2572" xr:uid="{00000000-0005-0000-0000-00000B0A0000}"/>
    <cellStyle name="Normal 16 10 2 2" xfId="2573" xr:uid="{00000000-0005-0000-0000-00000C0A0000}"/>
    <cellStyle name="Normal 16 10 3" xfId="2574" xr:uid="{00000000-0005-0000-0000-00000D0A0000}"/>
    <cellStyle name="Normal 16 11" xfId="2575" xr:uid="{00000000-0005-0000-0000-00000E0A0000}"/>
    <cellStyle name="Normal 16 2" xfId="2576" xr:uid="{00000000-0005-0000-0000-00000F0A0000}"/>
    <cellStyle name="Normal 16 2 2" xfId="2577" xr:uid="{00000000-0005-0000-0000-0000100A0000}"/>
    <cellStyle name="Normal 16 2 2 2" xfId="2578" xr:uid="{00000000-0005-0000-0000-0000110A0000}"/>
    <cellStyle name="Normal 16 2 2 2 2" xfId="2579" xr:uid="{00000000-0005-0000-0000-0000120A0000}"/>
    <cellStyle name="Normal 16 2 2 2 2 2" xfId="2580" xr:uid="{00000000-0005-0000-0000-0000130A0000}"/>
    <cellStyle name="Normal 16 2 2 2 3" xfId="2581" xr:uid="{00000000-0005-0000-0000-0000140A0000}"/>
    <cellStyle name="Normal 16 2 2 3" xfId="2582" xr:uid="{00000000-0005-0000-0000-0000150A0000}"/>
    <cellStyle name="Normal 16 2 2 3 2" xfId="2583" xr:uid="{00000000-0005-0000-0000-0000160A0000}"/>
    <cellStyle name="Normal 16 2 2 3 2 2" xfId="2584" xr:uid="{00000000-0005-0000-0000-0000170A0000}"/>
    <cellStyle name="Normal 16 2 2 3 3" xfId="2585" xr:uid="{00000000-0005-0000-0000-0000180A0000}"/>
    <cellStyle name="Normal 16 2 2 4" xfId="2586" xr:uid="{00000000-0005-0000-0000-0000190A0000}"/>
    <cellStyle name="Normal 16 2 2 4 2" xfId="2587" xr:uid="{00000000-0005-0000-0000-00001A0A0000}"/>
    <cellStyle name="Normal 16 2 2 5" xfId="2588" xr:uid="{00000000-0005-0000-0000-00001B0A0000}"/>
    <cellStyle name="Normal 16 2 2 5 2" xfId="2589" xr:uid="{00000000-0005-0000-0000-00001C0A0000}"/>
    <cellStyle name="Normal 16 2 2 6" xfId="2590" xr:uid="{00000000-0005-0000-0000-00001D0A0000}"/>
    <cellStyle name="Normal 16 2 3" xfId="2591" xr:uid="{00000000-0005-0000-0000-00001E0A0000}"/>
    <cellStyle name="Normal 16 2 3 2" xfId="2592" xr:uid="{00000000-0005-0000-0000-00001F0A0000}"/>
    <cellStyle name="Normal 16 2 3 2 2" xfId="2593" xr:uid="{00000000-0005-0000-0000-0000200A0000}"/>
    <cellStyle name="Normal 16 2 3 2 2 2" xfId="2594" xr:uid="{00000000-0005-0000-0000-0000210A0000}"/>
    <cellStyle name="Normal 16 2 3 2 3" xfId="2595" xr:uid="{00000000-0005-0000-0000-0000220A0000}"/>
    <cellStyle name="Normal 16 2 3 3" xfId="2596" xr:uid="{00000000-0005-0000-0000-0000230A0000}"/>
    <cellStyle name="Normal 16 2 3 3 2" xfId="2597" xr:uid="{00000000-0005-0000-0000-0000240A0000}"/>
    <cellStyle name="Normal 16 2 3 3 2 2" xfId="2598" xr:uid="{00000000-0005-0000-0000-0000250A0000}"/>
    <cellStyle name="Normal 16 2 3 3 3" xfId="2599" xr:uid="{00000000-0005-0000-0000-0000260A0000}"/>
    <cellStyle name="Normal 16 2 3 4" xfId="2600" xr:uid="{00000000-0005-0000-0000-0000270A0000}"/>
    <cellStyle name="Normal 16 2 3 4 2" xfId="2601" xr:uid="{00000000-0005-0000-0000-0000280A0000}"/>
    <cellStyle name="Normal 16 2 3 5" xfId="2602" xr:uid="{00000000-0005-0000-0000-0000290A0000}"/>
    <cellStyle name="Normal 16 2 3 5 2" xfId="2603" xr:uid="{00000000-0005-0000-0000-00002A0A0000}"/>
    <cellStyle name="Normal 16 2 3 6" xfId="2604" xr:uid="{00000000-0005-0000-0000-00002B0A0000}"/>
    <cellStyle name="Normal 16 2 4" xfId="2605" xr:uid="{00000000-0005-0000-0000-00002C0A0000}"/>
    <cellStyle name="Normal 16 2 4 2" xfId="2606" xr:uid="{00000000-0005-0000-0000-00002D0A0000}"/>
    <cellStyle name="Normal 16 2 4 2 2" xfId="2607" xr:uid="{00000000-0005-0000-0000-00002E0A0000}"/>
    <cellStyle name="Normal 16 2 4 3" xfId="2608" xr:uid="{00000000-0005-0000-0000-00002F0A0000}"/>
    <cellStyle name="Normal 16 2 5" xfId="2609" xr:uid="{00000000-0005-0000-0000-0000300A0000}"/>
    <cellStyle name="Normal 16 2 5 2" xfId="2610" xr:uid="{00000000-0005-0000-0000-0000310A0000}"/>
    <cellStyle name="Normal 16 2 5 2 2" xfId="2611" xr:uid="{00000000-0005-0000-0000-0000320A0000}"/>
    <cellStyle name="Normal 16 2 5 3" xfId="2612" xr:uid="{00000000-0005-0000-0000-0000330A0000}"/>
    <cellStyle name="Normal 16 2 6" xfId="2613" xr:uid="{00000000-0005-0000-0000-0000340A0000}"/>
    <cellStyle name="Normal 16 2 6 2" xfId="2614" xr:uid="{00000000-0005-0000-0000-0000350A0000}"/>
    <cellStyle name="Normal 16 2 7" xfId="2615" xr:uid="{00000000-0005-0000-0000-0000360A0000}"/>
    <cellStyle name="Normal 16 3" xfId="2616" xr:uid="{00000000-0005-0000-0000-0000370A0000}"/>
    <cellStyle name="Normal 16 3 2" xfId="2617" xr:uid="{00000000-0005-0000-0000-0000380A0000}"/>
    <cellStyle name="Normal 16 3 2 2" xfId="2618" xr:uid="{00000000-0005-0000-0000-0000390A0000}"/>
    <cellStyle name="Normal 16 3 2 2 2" xfId="2619" xr:uid="{00000000-0005-0000-0000-00003A0A0000}"/>
    <cellStyle name="Normal 16 3 2 2 2 2" xfId="2620" xr:uid="{00000000-0005-0000-0000-00003B0A0000}"/>
    <cellStyle name="Normal 16 3 2 2 3" xfId="2621" xr:uid="{00000000-0005-0000-0000-00003C0A0000}"/>
    <cellStyle name="Normal 16 3 2 3" xfId="2622" xr:uid="{00000000-0005-0000-0000-00003D0A0000}"/>
    <cellStyle name="Normal 16 3 2 3 2" xfId="2623" xr:uid="{00000000-0005-0000-0000-00003E0A0000}"/>
    <cellStyle name="Normal 16 3 2 3 2 2" xfId="2624" xr:uid="{00000000-0005-0000-0000-00003F0A0000}"/>
    <cellStyle name="Normal 16 3 2 3 3" xfId="2625" xr:uid="{00000000-0005-0000-0000-0000400A0000}"/>
    <cellStyle name="Normal 16 3 2 4" xfId="2626" xr:uid="{00000000-0005-0000-0000-0000410A0000}"/>
    <cellStyle name="Normal 16 3 2 4 2" xfId="2627" xr:uid="{00000000-0005-0000-0000-0000420A0000}"/>
    <cellStyle name="Normal 16 3 2 5" xfId="2628" xr:uid="{00000000-0005-0000-0000-0000430A0000}"/>
    <cellStyle name="Normal 16 3 2 5 2" xfId="2629" xr:uid="{00000000-0005-0000-0000-0000440A0000}"/>
    <cellStyle name="Normal 16 3 2 6" xfId="2630" xr:uid="{00000000-0005-0000-0000-0000450A0000}"/>
    <cellStyle name="Normal 16 3 3" xfId="2631" xr:uid="{00000000-0005-0000-0000-0000460A0000}"/>
    <cellStyle name="Normal 16 3 3 2" xfId="2632" xr:uid="{00000000-0005-0000-0000-0000470A0000}"/>
    <cellStyle name="Normal 16 3 3 2 2" xfId="2633" xr:uid="{00000000-0005-0000-0000-0000480A0000}"/>
    <cellStyle name="Normal 16 3 3 3" xfId="2634" xr:uid="{00000000-0005-0000-0000-0000490A0000}"/>
    <cellStyle name="Normal 16 3 4" xfId="2635" xr:uid="{00000000-0005-0000-0000-00004A0A0000}"/>
    <cellStyle name="Normal 16 3 4 2" xfId="2636" xr:uid="{00000000-0005-0000-0000-00004B0A0000}"/>
    <cellStyle name="Normal 16 3 4 2 2" xfId="2637" xr:uid="{00000000-0005-0000-0000-00004C0A0000}"/>
    <cellStyle name="Normal 16 3 4 3" xfId="2638" xr:uid="{00000000-0005-0000-0000-00004D0A0000}"/>
    <cellStyle name="Normal 16 3 5" xfId="2639" xr:uid="{00000000-0005-0000-0000-00004E0A0000}"/>
    <cellStyle name="Normal 16 3 5 2" xfId="2640" xr:uid="{00000000-0005-0000-0000-00004F0A0000}"/>
    <cellStyle name="Normal 16 3 6" xfId="2641" xr:uid="{00000000-0005-0000-0000-0000500A0000}"/>
    <cellStyle name="Normal 16 3 6 2" xfId="2642" xr:uid="{00000000-0005-0000-0000-0000510A0000}"/>
    <cellStyle name="Normal 16 3 7" xfId="2643" xr:uid="{00000000-0005-0000-0000-0000520A0000}"/>
    <cellStyle name="Normal 16 4" xfId="2644" xr:uid="{00000000-0005-0000-0000-0000530A0000}"/>
    <cellStyle name="Normal 16 4 2" xfId="2645" xr:uid="{00000000-0005-0000-0000-0000540A0000}"/>
    <cellStyle name="Normal 16 4 2 2" xfId="2646" xr:uid="{00000000-0005-0000-0000-0000550A0000}"/>
    <cellStyle name="Normal 16 4 2 2 2" xfId="2647" xr:uid="{00000000-0005-0000-0000-0000560A0000}"/>
    <cellStyle name="Normal 16 4 2 3" xfId="2648" xr:uid="{00000000-0005-0000-0000-0000570A0000}"/>
    <cellStyle name="Normal 16 4 3" xfId="2649" xr:uid="{00000000-0005-0000-0000-0000580A0000}"/>
    <cellStyle name="Normal 16 4 3 2" xfId="2650" xr:uid="{00000000-0005-0000-0000-0000590A0000}"/>
    <cellStyle name="Normal 16 4 3 2 2" xfId="2651" xr:uid="{00000000-0005-0000-0000-00005A0A0000}"/>
    <cellStyle name="Normal 16 4 3 3" xfId="2652" xr:uid="{00000000-0005-0000-0000-00005B0A0000}"/>
    <cellStyle name="Normal 16 4 4" xfId="2653" xr:uid="{00000000-0005-0000-0000-00005C0A0000}"/>
    <cellStyle name="Normal 16 4 4 2" xfId="2654" xr:uid="{00000000-0005-0000-0000-00005D0A0000}"/>
    <cellStyle name="Normal 16 4 5" xfId="2655" xr:uid="{00000000-0005-0000-0000-00005E0A0000}"/>
    <cellStyle name="Normal 16 4 5 2" xfId="2656" xr:uid="{00000000-0005-0000-0000-00005F0A0000}"/>
    <cellStyle name="Normal 16 4 6" xfId="2657" xr:uid="{00000000-0005-0000-0000-0000600A0000}"/>
    <cellStyle name="Normal 16 5" xfId="2658" xr:uid="{00000000-0005-0000-0000-0000610A0000}"/>
    <cellStyle name="Normal 16 5 2" xfId="2659" xr:uid="{00000000-0005-0000-0000-0000620A0000}"/>
    <cellStyle name="Normal 16 5 2 2" xfId="2660" xr:uid="{00000000-0005-0000-0000-0000630A0000}"/>
    <cellStyle name="Normal 16 5 3" xfId="2661" xr:uid="{00000000-0005-0000-0000-0000640A0000}"/>
    <cellStyle name="Normal 16 6" xfId="2662" xr:uid="{00000000-0005-0000-0000-0000650A0000}"/>
    <cellStyle name="Normal 16 6 2" xfId="2663" xr:uid="{00000000-0005-0000-0000-0000660A0000}"/>
    <cellStyle name="Normal 16 6 2 2" xfId="2664" xr:uid="{00000000-0005-0000-0000-0000670A0000}"/>
    <cellStyle name="Normal 16 6 3" xfId="2665" xr:uid="{00000000-0005-0000-0000-0000680A0000}"/>
    <cellStyle name="Normal 16 7" xfId="2666" xr:uid="{00000000-0005-0000-0000-0000690A0000}"/>
    <cellStyle name="Normal 16 7 2" xfId="2667" xr:uid="{00000000-0005-0000-0000-00006A0A0000}"/>
    <cellStyle name="Normal 16 8" xfId="2668" xr:uid="{00000000-0005-0000-0000-00006B0A0000}"/>
    <cellStyle name="Normal 16 8 2" xfId="2669" xr:uid="{00000000-0005-0000-0000-00006C0A0000}"/>
    <cellStyle name="Normal 16 9" xfId="2670" xr:uid="{00000000-0005-0000-0000-00006D0A0000}"/>
    <cellStyle name="Normal 16 9 2" xfId="2671" xr:uid="{00000000-0005-0000-0000-00006E0A0000}"/>
    <cellStyle name="Normal 16 9 2 2" xfId="2672" xr:uid="{00000000-0005-0000-0000-00006F0A0000}"/>
    <cellStyle name="Normal 16 9 2 2 2" xfId="2673" xr:uid="{00000000-0005-0000-0000-0000700A0000}"/>
    <cellStyle name="Normal 16 9 2 3" xfId="2674" xr:uid="{00000000-0005-0000-0000-0000710A0000}"/>
    <cellStyle name="Normal 16 9 3" xfId="2675" xr:uid="{00000000-0005-0000-0000-0000720A0000}"/>
    <cellStyle name="Normal 17" xfId="2676" xr:uid="{00000000-0005-0000-0000-0000730A0000}"/>
    <cellStyle name="Normal 18" xfId="2677" xr:uid="{00000000-0005-0000-0000-0000740A0000}"/>
    <cellStyle name="Normal 18 2" xfId="2678" xr:uid="{00000000-0005-0000-0000-0000750A0000}"/>
    <cellStyle name="Normal 18 2 2" xfId="2679" xr:uid="{00000000-0005-0000-0000-0000760A0000}"/>
    <cellStyle name="Normal 18 2 2 2" xfId="2680" xr:uid="{00000000-0005-0000-0000-0000770A0000}"/>
    <cellStyle name="Normal 18 2 2 2 2" xfId="2681" xr:uid="{00000000-0005-0000-0000-0000780A0000}"/>
    <cellStyle name="Normal 18 2 2 2 2 2" xfId="2682" xr:uid="{00000000-0005-0000-0000-0000790A0000}"/>
    <cellStyle name="Normal 18 2 2 2 3" xfId="2683" xr:uid="{00000000-0005-0000-0000-00007A0A0000}"/>
    <cellStyle name="Normal 18 2 2 3" xfId="2684" xr:uid="{00000000-0005-0000-0000-00007B0A0000}"/>
    <cellStyle name="Normal 18 2 2 3 2" xfId="2685" xr:uid="{00000000-0005-0000-0000-00007C0A0000}"/>
    <cellStyle name="Normal 18 2 2 4" xfId="2686" xr:uid="{00000000-0005-0000-0000-00007D0A0000}"/>
    <cellStyle name="Normal 18 2 3" xfId="2687" xr:uid="{00000000-0005-0000-0000-00007E0A0000}"/>
    <cellStyle name="Normal 18 2 3 2" xfId="2688" xr:uid="{00000000-0005-0000-0000-00007F0A0000}"/>
    <cellStyle name="Normal 18 2 3 2 2" xfId="2689" xr:uid="{00000000-0005-0000-0000-0000800A0000}"/>
    <cellStyle name="Normal 18 2 3 2 2 2" xfId="2690" xr:uid="{00000000-0005-0000-0000-0000810A0000}"/>
    <cellStyle name="Normal 18 2 3 2 3" xfId="2691" xr:uid="{00000000-0005-0000-0000-0000820A0000}"/>
    <cellStyle name="Normal 18 2 3 3" xfId="2692" xr:uid="{00000000-0005-0000-0000-0000830A0000}"/>
    <cellStyle name="Normal 18 2 3 3 2" xfId="2693" xr:uid="{00000000-0005-0000-0000-0000840A0000}"/>
    <cellStyle name="Normal 18 2 3 4" xfId="2694" xr:uid="{00000000-0005-0000-0000-0000850A0000}"/>
    <cellStyle name="Normal 18 2 4" xfId="2695" xr:uid="{00000000-0005-0000-0000-0000860A0000}"/>
    <cellStyle name="Normal 18 2 4 2" xfId="2696" xr:uid="{00000000-0005-0000-0000-0000870A0000}"/>
    <cellStyle name="Normal 18 2 4 2 2" xfId="2697" xr:uid="{00000000-0005-0000-0000-0000880A0000}"/>
    <cellStyle name="Normal 18 2 4 3" xfId="2698" xr:uid="{00000000-0005-0000-0000-0000890A0000}"/>
    <cellStyle name="Normal 18 2 5" xfId="2699" xr:uid="{00000000-0005-0000-0000-00008A0A0000}"/>
    <cellStyle name="Normal 18 2 5 2" xfId="2700" xr:uid="{00000000-0005-0000-0000-00008B0A0000}"/>
    <cellStyle name="Normal 18 2 6" xfId="2701" xr:uid="{00000000-0005-0000-0000-00008C0A0000}"/>
    <cellStyle name="Normal 18 3" xfId="2702" xr:uid="{00000000-0005-0000-0000-00008D0A0000}"/>
    <cellStyle name="Normal 18 3 2" xfId="2703" xr:uid="{00000000-0005-0000-0000-00008E0A0000}"/>
    <cellStyle name="Normal 18 3 2 2" xfId="2704" xr:uid="{00000000-0005-0000-0000-00008F0A0000}"/>
    <cellStyle name="Normal 18 3 2 2 2" xfId="2705" xr:uid="{00000000-0005-0000-0000-0000900A0000}"/>
    <cellStyle name="Normal 18 3 2 2 2 2" xfId="2706" xr:uid="{00000000-0005-0000-0000-0000910A0000}"/>
    <cellStyle name="Normal 18 3 2 2 3" xfId="2707" xr:uid="{00000000-0005-0000-0000-0000920A0000}"/>
    <cellStyle name="Normal 18 3 2 3" xfId="2708" xr:uid="{00000000-0005-0000-0000-0000930A0000}"/>
    <cellStyle name="Normal 18 3 2 3 2" xfId="2709" xr:uid="{00000000-0005-0000-0000-0000940A0000}"/>
    <cellStyle name="Normal 18 3 2 4" xfId="2710" xr:uid="{00000000-0005-0000-0000-0000950A0000}"/>
    <cellStyle name="Normal 18 3 3" xfId="2711" xr:uid="{00000000-0005-0000-0000-0000960A0000}"/>
    <cellStyle name="Normal 18 3 3 2" xfId="2712" xr:uid="{00000000-0005-0000-0000-0000970A0000}"/>
    <cellStyle name="Normal 18 3 3 2 2" xfId="2713" xr:uid="{00000000-0005-0000-0000-0000980A0000}"/>
    <cellStyle name="Normal 18 3 3 2 2 2" xfId="2714" xr:uid="{00000000-0005-0000-0000-0000990A0000}"/>
    <cellStyle name="Normal 18 3 3 2 3" xfId="2715" xr:uid="{00000000-0005-0000-0000-00009A0A0000}"/>
    <cellStyle name="Normal 18 3 3 3" xfId="2716" xr:uid="{00000000-0005-0000-0000-00009B0A0000}"/>
    <cellStyle name="Normal 18 3 3 3 2" xfId="2717" xr:uid="{00000000-0005-0000-0000-00009C0A0000}"/>
    <cellStyle name="Normal 18 3 3 4" xfId="2718" xr:uid="{00000000-0005-0000-0000-00009D0A0000}"/>
    <cellStyle name="Normal 18 3 4" xfId="2719" xr:uid="{00000000-0005-0000-0000-00009E0A0000}"/>
    <cellStyle name="Normal 18 3 4 2" xfId="2720" xr:uid="{00000000-0005-0000-0000-00009F0A0000}"/>
    <cellStyle name="Normal 18 3 4 2 2" xfId="2721" xr:uid="{00000000-0005-0000-0000-0000A00A0000}"/>
    <cellStyle name="Normal 18 3 4 3" xfId="2722" xr:uid="{00000000-0005-0000-0000-0000A10A0000}"/>
    <cellStyle name="Normal 18 3 5" xfId="2723" xr:uid="{00000000-0005-0000-0000-0000A20A0000}"/>
    <cellStyle name="Normal 18 3 5 2" xfId="2724" xr:uid="{00000000-0005-0000-0000-0000A30A0000}"/>
    <cellStyle name="Normal 18 3 6" xfId="2725" xr:uid="{00000000-0005-0000-0000-0000A40A0000}"/>
    <cellStyle name="Normal 18 4" xfId="2726" xr:uid="{00000000-0005-0000-0000-0000A50A0000}"/>
    <cellStyle name="Normal 18 4 2" xfId="2727" xr:uid="{00000000-0005-0000-0000-0000A60A0000}"/>
    <cellStyle name="Normal 18 4 2 2" xfId="2728" xr:uid="{00000000-0005-0000-0000-0000A70A0000}"/>
    <cellStyle name="Normal 18 4 2 2 2" xfId="2729" xr:uid="{00000000-0005-0000-0000-0000A80A0000}"/>
    <cellStyle name="Normal 18 4 2 2 2 2" xfId="2730" xr:uid="{00000000-0005-0000-0000-0000A90A0000}"/>
    <cellStyle name="Normal 18 4 2 2 3" xfId="2731" xr:uid="{00000000-0005-0000-0000-0000AA0A0000}"/>
    <cellStyle name="Normal 18 4 2 3" xfId="2732" xr:uid="{00000000-0005-0000-0000-0000AB0A0000}"/>
    <cellStyle name="Normal 18 4 2 3 2" xfId="2733" xr:uid="{00000000-0005-0000-0000-0000AC0A0000}"/>
    <cellStyle name="Normal 18 4 2 4" xfId="2734" xr:uid="{00000000-0005-0000-0000-0000AD0A0000}"/>
    <cellStyle name="Normal 18 4 3" xfId="2735" xr:uid="{00000000-0005-0000-0000-0000AE0A0000}"/>
    <cellStyle name="Normal 18 4 3 2" xfId="2736" xr:uid="{00000000-0005-0000-0000-0000AF0A0000}"/>
    <cellStyle name="Normal 18 4 3 2 2" xfId="2737" xr:uid="{00000000-0005-0000-0000-0000B00A0000}"/>
    <cellStyle name="Normal 18 4 3 2 2 2" xfId="2738" xr:uid="{00000000-0005-0000-0000-0000B10A0000}"/>
    <cellStyle name="Normal 18 4 3 2 3" xfId="2739" xr:uid="{00000000-0005-0000-0000-0000B20A0000}"/>
    <cellStyle name="Normal 18 4 3 3" xfId="2740" xr:uid="{00000000-0005-0000-0000-0000B30A0000}"/>
    <cellStyle name="Normal 18 4 3 3 2" xfId="2741" xr:uid="{00000000-0005-0000-0000-0000B40A0000}"/>
    <cellStyle name="Normal 18 4 3 4" xfId="2742" xr:uid="{00000000-0005-0000-0000-0000B50A0000}"/>
    <cellStyle name="Normal 18 4 4" xfId="2743" xr:uid="{00000000-0005-0000-0000-0000B60A0000}"/>
    <cellStyle name="Normal 18 4 4 2" xfId="2744" xr:uid="{00000000-0005-0000-0000-0000B70A0000}"/>
    <cellStyle name="Normal 18 4 4 2 2" xfId="2745" xr:uid="{00000000-0005-0000-0000-0000B80A0000}"/>
    <cellStyle name="Normal 18 4 4 3" xfId="2746" xr:uid="{00000000-0005-0000-0000-0000B90A0000}"/>
    <cellStyle name="Normal 18 4 5" xfId="2747" xr:uid="{00000000-0005-0000-0000-0000BA0A0000}"/>
    <cellStyle name="Normal 18 4 5 2" xfId="2748" xr:uid="{00000000-0005-0000-0000-0000BB0A0000}"/>
    <cellStyle name="Normal 18 4 6" xfId="2749" xr:uid="{00000000-0005-0000-0000-0000BC0A0000}"/>
    <cellStyle name="Normal 18 5" xfId="2750" xr:uid="{00000000-0005-0000-0000-0000BD0A0000}"/>
    <cellStyle name="Normal 18 5 2" xfId="2751" xr:uid="{00000000-0005-0000-0000-0000BE0A0000}"/>
    <cellStyle name="Normal 18 5 2 2" xfId="2752" xr:uid="{00000000-0005-0000-0000-0000BF0A0000}"/>
    <cellStyle name="Normal 18 5 2 2 2" xfId="2753" xr:uid="{00000000-0005-0000-0000-0000C00A0000}"/>
    <cellStyle name="Normal 18 5 2 3" xfId="2754" xr:uid="{00000000-0005-0000-0000-0000C10A0000}"/>
    <cellStyle name="Normal 18 5 3" xfId="2755" xr:uid="{00000000-0005-0000-0000-0000C20A0000}"/>
    <cellStyle name="Normal 18 5 3 2" xfId="2756" xr:uid="{00000000-0005-0000-0000-0000C30A0000}"/>
    <cellStyle name="Normal 18 5 4" xfId="2757" xr:uid="{00000000-0005-0000-0000-0000C40A0000}"/>
    <cellStyle name="Normal 18 6" xfId="2758" xr:uid="{00000000-0005-0000-0000-0000C50A0000}"/>
    <cellStyle name="Normal 18 6 2" xfId="2759" xr:uid="{00000000-0005-0000-0000-0000C60A0000}"/>
    <cellStyle name="Normal 18 6 2 2" xfId="2760" xr:uid="{00000000-0005-0000-0000-0000C70A0000}"/>
    <cellStyle name="Normal 18 6 2 2 2" xfId="2761" xr:uid="{00000000-0005-0000-0000-0000C80A0000}"/>
    <cellStyle name="Normal 18 6 2 3" xfId="2762" xr:uid="{00000000-0005-0000-0000-0000C90A0000}"/>
    <cellStyle name="Normal 18 6 3" xfId="2763" xr:uid="{00000000-0005-0000-0000-0000CA0A0000}"/>
    <cellStyle name="Normal 18 6 3 2" xfId="2764" xr:uid="{00000000-0005-0000-0000-0000CB0A0000}"/>
    <cellStyle name="Normal 18 6 4" xfId="2765" xr:uid="{00000000-0005-0000-0000-0000CC0A0000}"/>
    <cellStyle name="Normal 18 7" xfId="2766" xr:uid="{00000000-0005-0000-0000-0000CD0A0000}"/>
    <cellStyle name="Normal 18 7 2" xfId="2767" xr:uid="{00000000-0005-0000-0000-0000CE0A0000}"/>
    <cellStyle name="Normal 18 7 2 2" xfId="2768" xr:uid="{00000000-0005-0000-0000-0000CF0A0000}"/>
    <cellStyle name="Normal 18 7 3" xfId="2769" xr:uid="{00000000-0005-0000-0000-0000D00A0000}"/>
    <cellStyle name="Normal 18 8" xfId="2770" xr:uid="{00000000-0005-0000-0000-0000D10A0000}"/>
    <cellStyle name="Normal 18 8 2" xfId="2771" xr:uid="{00000000-0005-0000-0000-0000D20A0000}"/>
    <cellStyle name="Normal 18 9" xfId="2772" xr:uid="{00000000-0005-0000-0000-0000D30A0000}"/>
    <cellStyle name="Normal 19" xfId="2773" xr:uid="{00000000-0005-0000-0000-0000D40A0000}"/>
    <cellStyle name="Normal 19 2" xfId="2774" xr:uid="{00000000-0005-0000-0000-0000D50A0000}"/>
    <cellStyle name="Normal 19 2 2" xfId="2775" xr:uid="{00000000-0005-0000-0000-0000D60A0000}"/>
    <cellStyle name="Normal 19 2 2 2" xfId="2776" xr:uid="{00000000-0005-0000-0000-0000D70A0000}"/>
    <cellStyle name="Normal 19 2 3" xfId="2777" xr:uid="{00000000-0005-0000-0000-0000D80A0000}"/>
    <cellStyle name="Normal 19 3" xfId="2778" xr:uid="{00000000-0005-0000-0000-0000D90A0000}"/>
    <cellStyle name="Normal 19 3 2" xfId="2779" xr:uid="{00000000-0005-0000-0000-0000DA0A0000}"/>
    <cellStyle name="Normal 19 3 2 2" xfId="2780" xr:uid="{00000000-0005-0000-0000-0000DB0A0000}"/>
    <cellStyle name="Normal 19 3 3" xfId="2781" xr:uid="{00000000-0005-0000-0000-0000DC0A0000}"/>
    <cellStyle name="Normal 19 4" xfId="2782" xr:uid="{00000000-0005-0000-0000-0000DD0A0000}"/>
    <cellStyle name="Normal 19 4 2" xfId="2783" xr:uid="{00000000-0005-0000-0000-0000DE0A0000}"/>
    <cellStyle name="Normal 19 5" xfId="2784" xr:uid="{00000000-0005-0000-0000-0000DF0A0000}"/>
    <cellStyle name="Normal 19 5 2" xfId="2785" xr:uid="{00000000-0005-0000-0000-0000E00A0000}"/>
    <cellStyle name="Normal 19 6" xfId="2786" xr:uid="{00000000-0005-0000-0000-0000E10A0000}"/>
    <cellStyle name="Normal 2" xfId="2787" xr:uid="{00000000-0005-0000-0000-0000E20A0000}"/>
    <cellStyle name="Normal 2 2" xfId="2788" xr:uid="{00000000-0005-0000-0000-0000E30A0000}"/>
    <cellStyle name="Normal 2 2 2" xfId="2789" xr:uid="{00000000-0005-0000-0000-0000E40A0000}"/>
    <cellStyle name="Normal 2 3" xfId="2790" xr:uid="{00000000-0005-0000-0000-0000E50A0000}"/>
    <cellStyle name="Normal 2_BMT Performance Measures for ADM Review" xfId="2791" xr:uid="{00000000-0005-0000-0000-0000E60A0000}"/>
    <cellStyle name="Normal 20" xfId="2792" xr:uid="{00000000-0005-0000-0000-0000E70A0000}"/>
    <cellStyle name="Normal 20 2" xfId="2793" xr:uid="{00000000-0005-0000-0000-0000E80A0000}"/>
    <cellStyle name="Normal 20 2 2" xfId="2794" xr:uid="{00000000-0005-0000-0000-0000E90A0000}"/>
    <cellStyle name="Normal 20 2 2 2" xfId="2795" xr:uid="{00000000-0005-0000-0000-0000EA0A0000}"/>
    <cellStyle name="Normal 20 2 3" xfId="2796" xr:uid="{00000000-0005-0000-0000-0000EB0A0000}"/>
    <cellStyle name="Normal 20 3" xfId="2797" xr:uid="{00000000-0005-0000-0000-0000EC0A0000}"/>
    <cellStyle name="Normal 20 3 2" xfId="2798" xr:uid="{00000000-0005-0000-0000-0000ED0A0000}"/>
    <cellStyle name="Normal 20 3 2 2" xfId="2799" xr:uid="{00000000-0005-0000-0000-0000EE0A0000}"/>
    <cellStyle name="Normal 20 3 3" xfId="2800" xr:uid="{00000000-0005-0000-0000-0000EF0A0000}"/>
    <cellStyle name="Normal 20 4" xfId="2801" xr:uid="{00000000-0005-0000-0000-0000F00A0000}"/>
    <cellStyle name="Normal 20 4 2" xfId="2802" xr:uid="{00000000-0005-0000-0000-0000F10A0000}"/>
    <cellStyle name="Normal 20 5" xfId="2803" xr:uid="{00000000-0005-0000-0000-0000F20A0000}"/>
    <cellStyle name="Normal 20 5 2" xfId="2804" xr:uid="{00000000-0005-0000-0000-0000F30A0000}"/>
    <cellStyle name="Normal 20 6" xfId="2805" xr:uid="{00000000-0005-0000-0000-0000F40A0000}"/>
    <cellStyle name="Normal 21" xfId="2806" xr:uid="{00000000-0005-0000-0000-0000F50A0000}"/>
    <cellStyle name="Normal 21 2" xfId="2807" xr:uid="{00000000-0005-0000-0000-0000F60A0000}"/>
    <cellStyle name="Normal 21 2 2" xfId="2808" xr:uid="{00000000-0005-0000-0000-0000F70A0000}"/>
    <cellStyle name="Normal 21 3" xfId="2809" xr:uid="{00000000-0005-0000-0000-0000F80A0000}"/>
    <cellStyle name="Normal 21 4" xfId="2810" xr:uid="{00000000-0005-0000-0000-0000F90A0000}"/>
    <cellStyle name="Normal 22" xfId="2811" xr:uid="{00000000-0005-0000-0000-0000FA0A0000}"/>
    <cellStyle name="Normal 22 2" xfId="2812" xr:uid="{00000000-0005-0000-0000-0000FB0A0000}"/>
    <cellStyle name="Normal 23" xfId="2813" xr:uid="{00000000-0005-0000-0000-0000FC0A0000}"/>
    <cellStyle name="Normal 23 2" xfId="2814" xr:uid="{00000000-0005-0000-0000-0000FD0A0000}"/>
    <cellStyle name="Normal 24" xfId="2815" xr:uid="{00000000-0005-0000-0000-0000FE0A0000}"/>
    <cellStyle name="Normal 24 2" xfId="2816" xr:uid="{00000000-0005-0000-0000-0000FF0A0000}"/>
    <cellStyle name="Normal 25" xfId="2817" xr:uid="{00000000-0005-0000-0000-0000000B0000}"/>
    <cellStyle name="Normal 25 2" xfId="2818" xr:uid="{00000000-0005-0000-0000-0000010B0000}"/>
    <cellStyle name="Normal 26" xfId="2819" xr:uid="{00000000-0005-0000-0000-0000020B0000}"/>
    <cellStyle name="Normal 26 2" xfId="2820" xr:uid="{00000000-0005-0000-0000-0000030B0000}"/>
    <cellStyle name="Normal 27" xfId="2821" xr:uid="{00000000-0005-0000-0000-0000040B0000}"/>
    <cellStyle name="Normal 27 2" xfId="2822" xr:uid="{00000000-0005-0000-0000-0000050B0000}"/>
    <cellStyle name="Normal 28" xfId="2823" xr:uid="{00000000-0005-0000-0000-0000060B0000}"/>
    <cellStyle name="Normal 29" xfId="2824" xr:uid="{00000000-0005-0000-0000-0000070B0000}"/>
    <cellStyle name="Normal 3" xfId="2825" xr:uid="{00000000-0005-0000-0000-0000080B0000}"/>
    <cellStyle name="Normal 3 10" xfId="2826" xr:uid="{00000000-0005-0000-0000-0000090B0000}"/>
    <cellStyle name="Normal 3 10 2" xfId="2827" xr:uid="{00000000-0005-0000-0000-00000A0B0000}"/>
    <cellStyle name="Normal 3 10 2 2" xfId="2828" xr:uid="{00000000-0005-0000-0000-00000B0B0000}"/>
    <cellStyle name="Normal 3 10 3" xfId="2829" xr:uid="{00000000-0005-0000-0000-00000C0B0000}"/>
    <cellStyle name="Normal 3 11" xfId="2830" xr:uid="{00000000-0005-0000-0000-00000D0B0000}"/>
    <cellStyle name="Normal 3 11 2" xfId="2831" xr:uid="{00000000-0005-0000-0000-00000E0B0000}"/>
    <cellStyle name="Normal 3 11 2 2" xfId="2832" xr:uid="{00000000-0005-0000-0000-00000F0B0000}"/>
    <cellStyle name="Normal 3 11 3" xfId="2833" xr:uid="{00000000-0005-0000-0000-0000100B0000}"/>
    <cellStyle name="Normal 3 12" xfId="2834" xr:uid="{00000000-0005-0000-0000-0000110B0000}"/>
    <cellStyle name="Normal 3 12 2" xfId="2835" xr:uid="{00000000-0005-0000-0000-0000120B0000}"/>
    <cellStyle name="Normal 3 13" xfId="2836" xr:uid="{00000000-0005-0000-0000-0000130B0000}"/>
    <cellStyle name="Normal 3 13 2" xfId="2837" xr:uid="{00000000-0005-0000-0000-0000140B0000}"/>
    <cellStyle name="Normal 3 14" xfId="2838" xr:uid="{00000000-0005-0000-0000-0000150B0000}"/>
    <cellStyle name="Normal 3 14 2" xfId="2839" xr:uid="{00000000-0005-0000-0000-0000160B0000}"/>
    <cellStyle name="Normal 3 15" xfId="2840" xr:uid="{00000000-0005-0000-0000-0000170B0000}"/>
    <cellStyle name="Normal 3 16" xfId="2841" xr:uid="{00000000-0005-0000-0000-0000180B0000}"/>
    <cellStyle name="Normal 3 2" xfId="2842" xr:uid="{00000000-0005-0000-0000-0000190B0000}"/>
    <cellStyle name="Normal 3 2 10" xfId="2843" xr:uid="{00000000-0005-0000-0000-00001A0B0000}"/>
    <cellStyle name="Normal 3 2 10 2" xfId="2844" xr:uid="{00000000-0005-0000-0000-00001B0B0000}"/>
    <cellStyle name="Normal 3 2 11" xfId="2845" xr:uid="{00000000-0005-0000-0000-00001C0B0000}"/>
    <cellStyle name="Normal 3 2 11 2" xfId="2846" xr:uid="{00000000-0005-0000-0000-00001D0B0000}"/>
    <cellStyle name="Normal 3 2 12" xfId="2847" xr:uid="{00000000-0005-0000-0000-00001E0B0000}"/>
    <cellStyle name="Normal 3 2 12 2" xfId="2848" xr:uid="{00000000-0005-0000-0000-00001F0B0000}"/>
    <cellStyle name="Normal 3 2 13" xfId="2849" xr:uid="{00000000-0005-0000-0000-0000200B0000}"/>
    <cellStyle name="Normal 3 2 14" xfId="2850" xr:uid="{00000000-0005-0000-0000-0000210B0000}"/>
    <cellStyle name="Normal 3 2 2" xfId="2851" xr:uid="{00000000-0005-0000-0000-0000220B0000}"/>
    <cellStyle name="Normal 3 2 2 10" xfId="2852" xr:uid="{00000000-0005-0000-0000-0000230B0000}"/>
    <cellStyle name="Normal 3 2 2 2" xfId="2853" xr:uid="{00000000-0005-0000-0000-0000240B0000}"/>
    <cellStyle name="Normal 3 2 2 2 2" xfId="2854" xr:uid="{00000000-0005-0000-0000-0000250B0000}"/>
    <cellStyle name="Normal 3 2 2 2 2 2" xfId="2855" xr:uid="{00000000-0005-0000-0000-0000260B0000}"/>
    <cellStyle name="Normal 3 2 2 2 2 2 2" xfId="2856" xr:uid="{00000000-0005-0000-0000-0000270B0000}"/>
    <cellStyle name="Normal 3 2 2 2 2 2 2 2" xfId="2857" xr:uid="{00000000-0005-0000-0000-0000280B0000}"/>
    <cellStyle name="Normal 3 2 2 2 2 2 3" xfId="2858" xr:uid="{00000000-0005-0000-0000-0000290B0000}"/>
    <cellStyle name="Normal 3 2 2 2 2 3" xfId="2859" xr:uid="{00000000-0005-0000-0000-00002A0B0000}"/>
    <cellStyle name="Normal 3 2 2 2 2 3 2" xfId="2860" xr:uid="{00000000-0005-0000-0000-00002B0B0000}"/>
    <cellStyle name="Normal 3 2 2 2 2 3 2 2" xfId="2861" xr:uid="{00000000-0005-0000-0000-00002C0B0000}"/>
    <cellStyle name="Normal 3 2 2 2 2 3 3" xfId="2862" xr:uid="{00000000-0005-0000-0000-00002D0B0000}"/>
    <cellStyle name="Normal 3 2 2 2 2 4" xfId="2863" xr:uid="{00000000-0005-0000-0000-00002E0B0000}"/>
    <cellStyle name="Normal 3 2 2 2 2 4 2" xfId="2864" xr:uid="{00000000-0005-0000-0000-00002F0B0000}"/>
    <cellStyle name="Normal 3 2 2 2 2 5" xfId="2865" xr:uid="{00000000-0005-0000-0000-0000300B0000}"/>
    <cellStyle name="Normal 3 2 2 2 2 5 2" xfId="2866" xr:uid="{00000000-0005-0000-0000-0000310B0000}"/>
    <cellStyle name="Normal 3 2 2 2 2 6" xfId="2867" xr:uid="{00000000-0005-0000-0000-0000320B0000}"/>
    <cellStyle name="Normal 3 2 2 2 3" xfId="2868" xr:uid="{00000000-0005-0000-0000-0000330B0000}"/>
    <cellStyle name="Normal 3 2 2 2 3 2" xfId="2869" xr:uid="{00000000-0005-0000-0000-0000340B0000}"/>
    <cellStyle name="Normal 3 2 2 2 3 2 2" xfId="2870" xr:uid="{00000000-0005-0000-0000-0000350B0000}"/>
    <cellStyle name="Normal 3 2 2 2 3 3" xfId="2871" xr:uid="{00000000-0005-0000-0000-0000360B0000}"/>
    <cellStyle name="Normal 3 2 2 2 4" xfId="2872" xr:uid="{00000000-0005-0000-0000-0000370B0000}"/>
    <cellStyle name="Normal 3 2 2 2 4 2" xfId="2873" xr:uid="{00000000-0005-0000-0000-0000380B0000}"/>
    <cellStyle name="Normal 3 2 2 2 4 2 2" xfId="2874" xr:uid="{00000000-0005-0000-0000-0000390B0000}"/>
    <cellStyle name="Normal 3 2 2 2 4 3" xfId="2875" xr:uid="{00000000-0005-0000-0000-00003A0B0000}"/>
    <cellStyle name="Normal 3 2 2 2 5" xfId="2876" xr:uid="{00000000-0005-0000-0000-00003B0B0000}"/>
    <cellStyle name="Normal 3 2 2 2 5 2" xfId="2877" xr:uid="{00000000-0005-0000-0000-00003C0B0000}"/>
    <cellStyle name="Normal 3 2 2 2 6" xfId="2878" xr:uid="{00000000-0005-0000-0000-00003D0B0000}"/>
    <cellStyle name="Normal 3 2 2 2 6 2" xfId="2879" xr:uid="{00000000-0005-0000-0000-00003E0B0000}"/>
    <cellStyle name="Normal 3 2 2 2 7" xfId="2880" xr:uid="{00000000-0005-0000-0000-00003F0B0000}"/>
    <cellStyle name="Normal 3 2 2 3" xfId="2881" xr:uid="{00000000-0005-0000-0000-0000400B0000}"/>
    <cellStyle name="Normal 3 2 2 3 2" xfId="2882" xr:uid="{00000000-0005-0000-0000-0000410B0000}"/>
    <cellStyle name="Normal 3 2 2 3 2 2" xfId="2883" xr:uid="{00000000-0005-0000-0000-0000420B0000}"/>
    <cellStyle name="Normal 3 2 2 3 2 2 2" xfId="2884" xr:uid="{00000000-0005-0000-0000-0000430B0000}"/>
    <cellStyle name="Normal 3 2 2 3 2 2 2 2" xfId="2885" xr:uid="{00000000-0005-0000-0000-0000440B0000}"/>
    <cellStyle name="Normal 3 2 2 3 2 2 3" xfId="2886" xr:uid="{00000000-0005-0000-0000-0000450B0000}"/>
    <cellStyle name="Normal 3 2 2 3 2 3" xfId="2887" xr:uid="{00000000-0005-0000-0000-0000460B0000}"/>
    <cellStyle name="Normal 3 2 2 3 2 3 2" xfId="2888" xr:uid="{00000000-0005-0000-0000-0000470B0000}"/>
    <cellStyle name="Normal 3 2 2 3 2 3 2 2" xfId="2889" xr:uid="{00000000-0005-0000-0000-0000480B0000}"/>
    <cellStyle name="Normal 3 2 2 3 2 3 3" xfId="2890" xr:uid="{00000000-0005-0000-0000-0000490B0000}"/>
    <cellStyle name="Normal 3 2 2 3 2 4" xfId="2891" xr:uid="{00000000-0005-0000-0000-00004A0B0000}"/>
    <cellStyle name="Normal 3 2 2 3 2 4 2" xfId="2892" xr:uid="{00000000-0005-0000-0000-00004B0B0000}"/>
    <cellStyle name="Normal 3 2 2 3 2 5" xfId="2893" xr:uid="{00000000-0005-0000-0000-00004C0B0000}"/>
    <cellStyle name="Normal 3 2 2 3 2 5 2" xfId="2894" xr:uid="{00000000-0005-0000-0000-00004D0B0000}"/>
    <cellStyle name="Normal 3 2 2 3 2 6" xfId="2895" xr:uid="{00000000-0005-0000-0000-00004E0B0000}"/>
    <cellStyle name="Normal 3 2 2 3 3" xfId="2896" xr:uid="{00000000-0005-0000-0000-00004F0B0000}"/>
    <cellStyle name="Normal 3 2 2 3 3 2" xfId="2897" xr:uid="{00000000-0005-0000-0000-0000500B0000}"/>
    <cellStyle name="Normal 3 2 2 3 3 2 2" xfId="2898" xr:uid="{00000000-0005-0000-0000-0000510B0000}"/>
    <cellStyle name="Normal 3 2 2 3 3 3" xfId="2899" xr:uid="{00000000-0005-0000-0000-0000520B0000}"/>
    <cellStyle name="Normal 3 2 2 3 4" xfId="2900" xr:uid="{00000000-0005-0000-0000-0000530B0000}"/>
    <cellStyle name="Normal 3 2 2 3 4 2" xfId="2901" xr:uid="{00000000-0005-0000-0000-0000540B0000}"/>
    <cellStyle name="Normal 3 2 2 3 4 2 2" xfId="2902" xr:uid="{00000000-0005-0000-0000-0000550B0000}"/>
    <cellStyle name="Normal 3 2 2 3 4 3" xfId="2903" xr:uid="{00000000-0005-0000-0000-0000560B0000}"/>
    <cellStyle name="Normal 3 2 2 3 5" xfId="2904" xr:uid="{00000000-0005-0000-0000-0000570B0000}"/>
    <cellStyle name="Normal 3 2 2 3 5 2" xfId="2905" xr:uid="{00000000-0005-0000-0000-0000580B0000}"/>
    <cellStyle name="Normal 3 2 2 3 6" xfId="2906" xr:uid="{00000000-0005-0000-0000-0000590B0000}"/>
    <cellStyle name="Normal 3 2 2 3 6 2" xfId="2907" xr:uid="{00000000-0005-0000-0000-00005A0B0000}"/>
    <cellStyle name="Normal 3 2 2 3 7" xfId="2908" xr:uid="{00000000-0005-0000-0000-00005B0B0000}"/>
    <cellStyle name="Normal 3 2 2 4" xfId="2909" xr:uid="{00000000-0005-0000-0000-00005C0B0000}"/>
    <cellStyle name="Normal 3 2 2 4 2" xfId="2910" xr:uid="{00000000-0005-0000-0000-00005D0B0000}"/>
    <cellStyle name="Normal 3 2 2 4 2 2" xfId="2911" xr:uid="{00000000-0005-0000-0000-00005E0B0000}"/>
    <cellStyle name="Normal 3 2 2 4 2 2 2" xfId="2912" xr:uid="{00000000-0005-0000-0000-00005F0B0000}"/>
    <cellStyle name="Normal 3 2 2 4 2 3" xfId="2913" xr:uid="{00000000-0005-0000-0000-0000600B0000}"/>
    <cellStyle name="Normal 3 2 2 4 3" xfId="2914" xr:uid="{00000000-0005-0000-0000-0000610B0000}"/>
    <cellStyle name="Normal 3 2 2 4 3 2" xfId="2915" xr:uid="{00000000-0005-0000-0000-0000620B0000}"/>
    <cellStyle name="Normal 3 2 2 4 3 2 2" xfId="2916" xr:uid="{00000000-0005-0000-0000-0000630B0000}"/>
    <cellStyle name="Normal 3 2 2 4 3 3" xfId="2917" xr:uid="{00000000-0005-0000-0000-0000640B0000}"/>
    <cellStyle name="Normal 3 2 2 4 4" xfId="2918" xr:uid="{00000000-0005-0000-0000-0000650B0000}"/>
    <cellStyle name="Normal 3 2 2 4 4 2" xfId="2919" xr:uid="{00000000-0005-0000-0000-0000660B0000}"/>
    <cellStyle name="Normal 3 2 2 4 5" xfId="2920" xr:uid="{00000000-0005-0000-0000-0000670B0000}"/>
    <cellStyle name="Normal 3 2 2 4 5 2" xfId="2921" xr:uid="{00000000-0005-0000-0000-0000680B0000}"/>
    <cellStyle name="Normal 3 2 2 4 6" xfId="2922" xr:uid="{00000000-0005-0000-0000-0000690B0000}"/>
    <cellStyle name="Normal 3 2 2 5" xfId="2923" xr:uid="{00000000-0005-0000-0000-00006A0B0000}"/>
    <cellStyle name="Normal 3 2 2 5 2" xfId="2924" xr:uid="{00000000-0005-0000-0000-00006B0B0000}"/>
    <cellStyle name="Normal 3 2 2 5 2 2" xfId="2925" xr:uid="{00000000-0005-0000-0000-00006C0B0000}"/>
    <cellStyle name="Normal 3 2 2 5 2 2 2" xfId="2926" xr:uid="{00000000-0005-0000-0000-00006D0B0000}"/>
    <cellStyle name="Normal 3 2 2 5 2 3" xfId="2927" xr:uid="{00000000-0005-0000-0000-00006E0B0000}"/>
    <cellStyle name="Normal 3 2 2 5 3" xfId="2928" xr:uid="{00000000-0005-0000-0000-00006F0B0000}"/>
    <cellStyle name="Normal 3 2 2 5 3 2" xfId="2929" xr:uid="{00000000-0005-0000-0000-0000700B0000}"/>
    <cellStyle name="Normal 3 2 2 5 3 2 2" xfId="2930" xr:uid="{00000000-0005-0000-0000-0000710B0000}"/>
    <cellStyle name="Normal 3 2 2 5 3 3" xfId="2931" xr:uid="{00000000-0005-0000-0000-0000720B0000}"/>
    <cellStyle name="Normal 3 2 2 5 4" xfId="2932" xr:uid="{00000000-0005-0000-0000-0000730B0000}"/>
    <cellStyle name="Normal 3 2 2 5 4 2" xfId="2933" xr:uid="{00000000-0005-0000-0000-0000740B0000}"/>
    <cellStyle name="Normal 3 2 2 5 5" xfId="2934" xr:uid="{00000000-0005-0000-0000-0000750B0000}"/>
    <cellStyle name="Normal 3 2 2 5 5 2" xfId="2935" xr:uid="{00000000-0005-0000-0000-0000760B0000}"/>
    <cellStyle name="Normal 3 2 2 5 6" xfId="2936" xr:uid="{00000000-0005-0000-0000-0000770B0000}"/>
    <cellStyle name="Normal 3 2 2 6" xfId="2937" xr:uid="{00000000-0005-0000-0000-0000780B0000}"/>
    <cellStyle name="Normal 3 2 2 6 2" xfId="2938" xr:uid="{00000000-0005-0000-0000-0000790B0000}"/>
    <cellStyle name="Normal 3 2 2 6 2 2" xfId="2939" xr:uid="{00000000-0005-0000-0000-00007A0B0000}"/>
    <cellStyle name="Normal 3 2 2 6 3" xfId="2940" xr:uid="{00000000-0005-0000-0000-00007B0B0000}"/>
    <cellStyle name="Normal 3 2 2 7" xfId="2941" xr:uid="{00000000-0005-0000-0000-00007C0B0000}"/>
    <cellStyle name="Normal 3 2 2 7 2" xfId="2942" xr:uid="{00000000-0005-0000-0000-00007D0B0000}"/>
    <cellStyle name="Normal 3 2 2 7 2 2" xfId="2943" xr:uid="{00000000-0005-0000-0000-00007E0B0000}"/>
    <cellStyle name="Normal 3 2 2 7 3" xfId="2944" xr:uid="{00000000-0005-0000-0000-00007F0B0000}"/>
    <cellStyle name="Normal 3 2 2 8" xfId="2945" xr:uid="{00000000-0005-0000-0000-0000800B0000}"/>
    <cellStyle name="Normal 3 2 2 8 2" xfId="2946" xr:uid="{00000000-0005-0000-0000-0000810B0000}"/>
    <cellStyle name="Normal 3 2 2 9" xfId="2947" xr:uid="{00000000-0005-0000-0000-0000820B0000}"/>
    <cellStyle name="Normal 3 2 2 9 2" xfId="2948" xr:uid="{00000000-0005-0000-0000-0000830B0000}"/>
    <cellStyle name="Normal 3 2 3" xfId="2949" xr:uid="{00000000-0005-0000-0000-0000840B0000}"/>
    <cellStyle name="Normal 3 2 3 2" xfId="2950" xr:uid="{00000000-0005-0000-0000-0000850B0000}"/>
    <cellStyle name="Normal 3 2 3 2 2" xfId="2951" xr:uid="{00000000-0005-0000-0000-0000860B0000}"/>
    <cellStyle name="Normal 3 2 3 2 2 2" xfId="2952" xr:uid="{00000000-0005-0000-0000-0000870B0000}"/>
    <cellStyle name="Normal 3 2 3 2 2 2 2" xfId="2953" xr:uid="{00000000-0005-0000-0000-0000880B0000}"/>
    <cellStyle name="Normal 3 2 3 2 2 2 2 2" xfId="2954" xr:uid="{00000000-0005-0000-0000-0000890B0000}"/>
    <cellStyle name="Normal 3 2 3 2 2 2 3" xfId="2955" xr:uid="{00000000-0005-0000-0000-00008A0B0000}"/>
    <cellStyle name="Normal 3 2 3 2 2 3" xfId="2956" xr:uid="{00000000-0005-0000-0000-00008B0B0000}"/>
    <cellStyle name="Normal 3 2 3 2 2 3 2" xfId="2957" xr:uid="{00000000-0005-0000-0000-00008C0B0000}"/>
    <cellStyle name="Normal 3 2 3 2 2 3 2 2" xfId="2958" xr:uid="{00000000-0005-0000-0000-00008D0B0000}"/>
    <cellStyle name="Normal 3 2 3 2 2 3 3" xfId="2959" xr:uid="{00000000-0005-0000-0000-00008E0B0000}"/>
    <cellStyle name="Normal 3 2 3 2 2 4" xfId="2960" xr:uid="{00000000-0005-0000-0000-00008F0B0000}"/>
    <cellStyle name="Normal 3 2 3 2 2 4 2" xfId="2961" xr:uid="{00000000-0005-0000-0000-0000900B0000}"/>
    <cellStyle name="Normal 3 2 3 2 2 5" xfId="2962" xr:uid="{00000000-0005-0000-0000-0000910B0000}"/>
    <cellStyle name="Normal 3 2 3 2 2 5 2" xfId="2963" xr:uid="{00000000-0005-0000-0000-0000920B0000}"/>
    <cellStyle name="Normal 3 2 3 2 2 6" xfId="2964" xr:uid="{00000000-0005-0000-0000-0000930B0000}"/>
    <cellStyle name="Normal 3 2 3 2 3" xfId="2965" xr:uid="{00000000-0005-0000-0000-0000940B0000}"/>
    <cellStyle name="Normal 3 2 3 2 3 2" xfId="2966" xr:uid="{00000000-0005-0000-0000-0000950B0000}"/>
    <cellStyle name="Normal 3 2 3 2 3 2 2" xfId="2967" xr:uid="{00000000-0005-0000-0000-0000960B0000}"/>
    <cellStyle name="Normal 3 2 3 2 3 3" xfId="2968" xr:uid="{00000000-0005-0000-0000-0000970B0000}"/>
    <cellStyle name="Normal 3 2 3 2 4" xfId="2969" xr:uid="{00000000-0005-0000-0000-0000980B0000}"/>
    <cellStyle name="Normal 3 2 3 2 4 2" xfId="2970" xr:uid="{00000000-0005-0000-0000-0000990B0000}"/>
    <cellStyle name="Normal 3 2 3 2 4 2 2" xfId="2971" xr:uid="{00000000-0005-0000-0000-00009A0B0000}"/>
    <cellStyle name="Normal 3 2 3 2 4 3" xfId="2972" xr:uid="{00000000-0005-0000-0000-00009B0B0000}"/>
    <cellStyle name="Normal 3 2 3 2 5" xfId="2973" xr:uid="{00000000-0005-0000-0000-00009C0B0000}"/>
    <cellStyle name="Normal 3 2 3 2 5 2" xfId="2974" xr:uid="{00000000-0005-0000-0000-00009D0B0000}"/>
    <cellStyle name="Normal 3 2 3 2 6" xfId="2975" xr:uid="{00000000-0005-0000-0000-00009E0B0000}"/>
    <cellStyle name="Normal 3 2 3 2 6 2" xfId="2976" xr:uid="{00000000-0005-0000-0000-00009F0B0000}"/>
    <cellStyle name="Normal 3 2 3 2 7" xfId="2977" xr:uid="{00000000-0005-0000-0000-0000A00B0000}"/>
    <cellStyle name="Normal 3 2 3 3" xfId="2978" xr:uid="{00000000-0005-0000-0000-0000A10B0000}"/>
    <cellStyle name="Normal 3 2 3 3 2" xfId="2979" xr:uid="{00000000-0005-0000-0000-0000A20B0000}"/>
    <cellStyle name="Normal 3 2 3 3 2 2" xfId="2980" xr:uid="{00000000-0005-0000-0000-0000A30B0000}"/>
    <cellStyle name="Normal 3 2 3 3 2 2 2" xfId="2981" xr:uid="{00000000-0005-0000-0000-0000A40B0000}"/>
    <cellStyle name="Normal 3 2 3 3 2 2 2 2" xfId="2982" xr:uid="{00000000-0005-0000-0000-0000A50B0000}"/>
    <cellStyle name="Normal 3 2 3 3 2 2 3" xfId="2983" xr:uid="{00000000-0005-0000-0000-0000A60B0000}"/>
    <cellStyle name="Normal 3 2 3 3 2 3" xfId="2984" xr:uid="{00000000-0005-0000-0000-0000A70B0000}"/>
    <cellStyle name="Normal 3 2 3 3 2 3 2" xfId="2985" xr:uid="{00000000-0005-0000-0000-0000A80B0000}"/>
    <cellStyle name="Normal 3 2 3 3 2 3 2 2" xfId="2986" xr:uid="{00000000-0005-0000-0000-0000A90B0000}"/>
    <cellStyle name="Normal 3 2 3 3 2 3 3" xfId="2987" xr:uid="{00000000-0005-0000-0000-0000AA0B0000}"/>
    <cellStyle name="Normal 3 2 3 3 2 4" xfId="2988" xr:uid="{00000000-0005-0000-0000-0000AB0B0000}"/>
    <cellStyle name="Normal 3 2 3 3 2 4 2" xfId="2989" xr:uid="{00000000-0005-0000-0000-0000AC0B0000}"/>
    <cellStyle name="Normal 3 2 3 3 2 5" xfId="2990" xr:uid="{00000000-0005-0000-0000-0000AD0B0000}"/>
    <cellStyle name="Normal 3 2 3 3 2 5 2" xfId="2991" xr:uid="{00000000-0005-0000-0000-0000AE0B0000}"/>
    <cellStyle name="Normal 3 2 3 3 2 6" xfId="2992" xr:uid="{00000000-0005-0000-0000-0000AF0B0000}"/>
    <cellStyle name="Normal 3 2 3 3 3" xfId="2993" xr:uid="{00000000-0005-0000-0000-0000B00B0000}"/>
    <cellStyle name="Normal 3 2 3 3 3 2" xfId="2994" xr:uid="{00000000-0005-0000-0000-0000B10B0000}"/>
    <cellStyle name="Normal 3 2 3 3 3 2 2" xfId="2995" xr:uid="{00000000-0005-0000-0000-0000B20B0000}"/>
    <cellStyle name="Normal 3 2 3 3 3 3" xfId="2996" xr:uid="{00000000-0005-0000-0000-0000B30B0000}"/>
    <cellStyle name="Normal 3 2 3 3 4" xfId="2997" xr:uid="{00000000-0005-0000-0000-0000B40B0000}"/>
    <cellStyle name="Normal 3 2 3 3 4 2" xfId="2998" xr:uid="{00000000-0005-0000-0000-0000B50B0000}"/>
    <cellStyle name="Normal 3 2 3 3 4 2 2" xfId="2999" xr:uid="{00000000-0005-0000-0000-0000B60B0000}"/>
    <cellStyle name="Normal 3 2 3 3 4 3" xfId="3000" xr:uid="{00000000-0005-0000-0000-0000B70B0000}"/>
    <cellStyle name="Normal 3 2 3 3 5" xfId="3001" xr:uid="{00000000-0005-0000-0000-0000B80B0000}"/>
    <cellStyle name="Normal 3 2 3 3 5 2" xfId="3002" xr:uid="{00000000-0005-0000-0000-0000B90B0000}"/>
    <cellStyle name="Normal 3 2 3 3 6" xfId="3003" xr:uid="{00000000-0005-0000-0000-0000BA0B0000}"/>
    <cellStyle name="Normal 3 2 3 3 6 2" xfId="3004" xr:uid="{00000000-0005-0000-0000-0000BB0B0000}"/>
    <cellStyle name="Normal 3 2 3 3 7" xfId="3005" xr:uid="{00000000-0005-0000-0000-0000BC0B0000}"/>
    <cellStyle name="Normal 3 2 3 4" xfId="3006" xr:uid="{00000000-0005-0000-0000-0000BD0B0000}"/>
    <cellStyle name="Normal 3 2 3 4 2" xfId="3007" xr:uid="{00000000-0005-0000-0000-0000BE0B0000}"/>
    <cellStyle name="Normal 3 2 3 4 2 2" xfId="3008" xr:uid="{00000000-0005-0000-0000-0000BF0B0000}"/>
    <cellStyle name="Normal 3 2 3 4 2 2 2" xfId="3009" xr:uid="{00000000-0005-0000-0000-0000C00B0000}"/>
    <cellStyle name="Normal 3 2 3 4 2 3" xfId="3010" xr:uid="{00000000-0005-0000-0000-0000C10B0000}"/>
    <cellStyle name="Normal 3 2 3 4 3" xfId="3011" xr:uid="{00000000-0005-0000-0000-0000C20B0000}"/>
    <cellStyle name="Normal 3 2 3 4 3 2" xfId="3012" xr:uid="{00000000-0005-0000-0000-0000C30B0000}"/>
    <cellStyle name="Normal 3 2 3 4 3 2 2" xfId="3013" xr:uid="{00000000-0005-0000-0000-0000C40B0000}"/>
    <cellStyle name="Normal 3 2 3 4 3 3" xfId="3014" xr:uid="{00000000-0005-0000-0000-0000C50B0000}"/>
    <cellStyle name="Normal 3 2 3 4 4" xfId="3015" xr:uid="{00000000-0005-0000-0000-0000C60B0000}"/>
    <cellStyle name="Normal 3 2 3 4 4 2" xfId="3016" xr:uid="{00000000-0005-0000-0000-0000C70B0000}"/>
    <cellStyle name="Normal 3 2 3 4 5" xfId="3017" xr:uid="{00000000-0005-0000-0000-0000C80B0000}"/>
    <cellStyle name="Normal 3 2 3 4 5 2" xfId="3018" xr:uid="{00000000-0005-0000-0000-0000C90B0000}"/>
    <cellStyle name="Normal 3 2 3 4 6" xfId="3019" xr:uid="{00000000-0005-0000-0000-0000CA0B0000}"/>
    <cellStyle name="Normal 3 2 3 5" xfId="3020" xr:uid="{00000000-0005-0000-0000-0000CB0B0000}"/>
    <cellStyle name="Normal 3 2 3 5 2" xfId="3021" xr:uid="{00000000-0005-0000-0000-0000CC0B0000}"/>
    <cellStyle name="Normal 3 2 3 5 2 2" xfId="3022" xr:uid="{00000000-0005-0000-0000-0000CD0B0000}"/>
    <cellStyle name="Normal 3 2 3 5 3" xfId="3023" xr:uid="{00000000-0005-0000-0000-0000CE0B0000}"/>
    <cellStyle name="Normal 3 2 3 6" xfId="3024" xr:uid="{00000000-0005-0000-0000-0000CF0B0000}"/>
    <cellStyle name="Normal 3 2 3 6 2" xfId="3025" xr:uid="{00000000-0005-0000-0000-0000D00B0000}"/>
    <cellStyle name="Normal 3 2 3 6 2 2" xfId="3026" xr:uid="{00000000-0005-0000-0000-0000D10B0000}"/>
    <cellStyle name="Normal 3 2 3 6 3" xfId="3027" xr:uid="{00000000-0005-0000-0000-0000D20B0000}"/>
    <cellStyle name="Normal 3 2 3 7" xfId="3028" xr:uid="{00000000-0005-0000-0000-0000D30B0000}"/>
    <cellStyle name="Normal 3 2 3 7 2" xfId="3029" xr:uid="{00000000-0005-0000-0000-0000D40B0000}"/>
    <cellStyle name="Normal 3 2 3 8" xfId="3030" xr:uid="{00000000-0005-0000-0000-0000D50B0000}"/>
    <cellStyle name="Normal 3 2 3 8 2" xfId="3031" xr:uid="{00000000-0005-0000-0000-0000D60B0000}"/>
    <cellStyle name="Normal 3 2 3 9" xfId="3032" xr:uid="{00000000-0005-0000-0000-0000D70B0000}"/>
    <cellStyle name="Normal 3 2 4" xfId="3033" xr:uid="{00000000-0005-0000-0000-0000D80B0000}"/>
    <cellStyle name="Normal 3 2 4 2" xfId="3034" xr:uid="{00000000-0005-0000-0000-0000D90B0000}"/>
    <cellStyle name="Normal 3 2 4 2 2" xfId="3035" xr:uid="{00000000-0005-0000-0000-0000DA0B0000}"/>
    <cellStyle name="Normal 3 2 4 2 2 2" xfId="3036" xr:uid="{00000000-0005-0000-0000-0000DB0B0000}"/>
    <cellStyle name="Normal 3 2 4 2 2 2 2" xfId="3037" xr:uid="{00000000-0005-0000-0000-0000DC0B0000}"/>
    <cellStyle name="Normal 3 2 4 2 2 3" xfId="3038" xr:uid="{00000000-0005-0000-0000-0000DD0B0000}"/>
    <cellStyle name="Normal 3 2 4 2 3" xfId="3039" xr:uid="{00000000-0005-0000-0000-0000DE0B0000}"/>
    <cellStyle name="Normal 3 2 4 2 3 2" xfId="3040" xr:uid="{00000000-0005-0000-0000-0000DF0B0000}"/>
    <cellStyle name="Normal 3 2 4 2 3 2 2" xfId="3041" xr:uid="{00000000-0005-0000-0000-0000E00B0000}"/>
    <cellStyle name="Normal 3 2 4 2 3 3" xfId="3042" xr:uid="{00000000-0005-0000-0000-0000E10B0000}"/>
    <cellStyle name="Normal 3 2 4 2 4" xfId="3043" xr:uid="{00000000-0005-0000-0000-0000E20B0000}"/>
    <cellStyle name="Normal 3 2 4 2 4 2" xfId="3044" xr:uid="{00000000-0005-0000-0000-0000E30B0000}"/>
    <cellStyle name="Normal 3 2 4 2 5" xfId="3045" xr:uid="{00000000-0005-0000-0000-0000E40B0000}"/>
    <cellStyle name="Normal 3 2 4 2 5 2" xfId="3046" xr:uid="{00000000-0005-0000-0000-0000E50B0000}"/>
    <cellStyle name="Normal 3 2 4 2 6" xfId="3047" xr:uid="{00000000-0005-0000-0000-0000E60B0000}"/>
    <cellStyle name="Normal 3 2 4 3" xfId="3048" xr:uid="{00000000-0005-0000-0000-0000E70B0000}"/>
    <cellStyle name="Normal 3 2 4 3 2" xfId="3049" xr:uid="{00000000-0005-0000-0000-0000E80B0000}"/>
    <cellStyle name="Normal 3 2 4 3 2 2" xfId="3050" xr:uid="{00000000-0005-0000-0000-0000E90B0000}"/>
    <cellStyle name="Normal 3 2 4 3 3" xfId="3051" xr:uid="{00000000-0005-0000-0000-0000EA0B0000}"/>
    <cellStyle name="Normal 3 2 4 4" xfId="3052" xr:uid="{00000000-0005-0000-0000-0000EB0B0000}"/>
    <cellStyle name="Normal 3 2 4 4 2" xfId="3053" xr:uid="{00000000-0005-0000-0000-0000EC0B0000}"/>
    <cellStyle name="Normal 3 2 4 4 2 2" xfId="3054" xr:uid="{00000000-0005-0000-0000-0000ED0B0000}"/>
    <cellStyle name="Normal 3 2 4 4 3" xfId="3055" xr:uid="{00000000-0005-0000-0000-0000EE0B0000}"/>
    <cellStyle name="Normal 3 2 4 5" xfId="3056" xr:uid="{00000000-0005-0000-0000-0000EF0B0000}"/>
    <cellStyle name="Normal 3 2 4 5 2" xfId="3057" xr:uid="{00000000-0005-0000-0000-0000F00B0000}"/>
    <cellStyle name="Normal 3 2 4 6" xfId="3058" xr:uid="{00000000-0005-0000-0000-0000F10B0000}"/>
    <cellStyle name="Normal 3 2 4 6 2" xfId="3059" xr:uid="{00000000-0005-0000-0000-0000F20B0000}"/>
    <cellStyle name="Normal 3 2 4 7" xfId="3060" xr:uid="{00000000-0005-0000-0000-0000F30B0000}"/>
    <cellStyle name="Normal 3 2 5" xfId="3061" xr:uid="{00000000-0005-0000-0000-0000F40B0000}"/>
    <cellStyle name="Normal 3 2 5 2" xfId="3062" xr:uid="{00000000-0005-0000-0000-0000F50B0000}"/>
    <cellStyle name="Normal 3 2 5 2 2" xfId="3063" xr:uid="{00000000-0005-0000-0000-0000F60B0000}"/>
    <cellStyle name="Normal 3 2 5 2 2 2" xfId="3064" xr:uid="{00000000-0005-0000-0000-0000F70B0000}"/>
    <cellStyle name="Normal 3 2 5 2 2 2 2" xfId="3065" xr:uid="{00000000-0005-0000-0000-0000F80B0000}"/>
    <cellStyle name="Normal 3 2 5 2 2 3" xfId="3066" xr:uid="{00000000-0005-0000-0000-0000F90B0000}"/>
    <cellStyle name="Normal 3 2 5 2 3" xfId="3067" xr:uid="{00000000-0005-0000-0000-0000FA0B0000}"/>
    <cellStyle name="Normal 3 2 5 2 3 2" xfId="3068" xr:uid="{00000000-0005-0000-0000-0000FB0B0000}"/>
    <cellStyle name="Normal 3 2 5 2 3 2 2" xfId="3069" xr:uid="{00000000-0005-0000-0000-0000FC0B0000}"/>
    <cellStyle name="Normal 3 2 5 2 3 3" xfId="3070" xr:uid="{00000000-0005-0000-0000-0000FD0B0000}"/>
    <cellStyle name="Normal 3 2 5 2 4" xfId="3071" xr:uid="{00000000-0005-0000-0000-0000FE0B0000}"/>
    <cellStyle name="Normal 3 2 5 2 4 2" xfId="3072" xr:uid="{00000000-0005-0000-0000-0000FF0B0000}"/>
    <cellStyle name="Normal 3 2 5 2 5" xfId="3073" xr:uid="{00000000-0005-0000-0000-0000000C0000}"/>
    <cellStyle name="Normal 3 2 5 2 5 2" xfId="3074" xr:uid="{00000000-0005-0000-0000-0000010C0000}"/>
    <cellStyle name="Normal 3 2 5 2 6" xfId="3075" xr:uid="{00000000-0005-0000-0000-0000020C0000}"/>
    <cellStyle name="Normal 3 2 5 3" xfId="3076" xr:uid="{00000000-0005-0000-0000-0000030C0000}"/>
    <cellStyle name="Normal 3 2 5 3 2" xfId="3077" xr:uid="{00000000-0005-0000-0000-0000040C0000}"/>
    <cellStyle name="Normal 3 2 5 3 2 2" xfId="3078" xr:uid="{00000000-0005-0000-0000-0000050C0000}"/>
    <cellStyle name="Normal 3 2 5 3 3" xfId="3079" xr:uid="{00000000-0005-0000-0000-0000060C0000}"/>
    <cellStyle name="Normal 3 2 5 4" xfId="3080" xr:uid="{00000000-0005-0000-0000-0000070C0000}"/>
    <cellStyle name="Normal 3 2 5 4 2" xfId="3081" xr:uid="{00000000-0005-0000-0000-0000080C0000}"/>
    <cellStyle name="Normal 3 2 5 4 2 2" xfId="3082" xr:uid="{00000000-0005-0000-0000-0000090C0000}"/>
    <cellStyle name="Normal 3 2 5 4 3" xfId="3083" xr:uid="{00000000-0005-0000-0000-00000A0C0000}"/>
    <cellStyle name="Normal 3 2 5 5" xfId="3084" xr:uid="{00000000-0005-0000-0000-00000B0C0000}"/>
    <cellStyle name="Normal 3 2 5 5 2" xfId="3085" xr:uid="{00000000-0005-0000-0000-00000C0C0000}"/>
    <cellStyle name="Normal 3 2 5 6" xfId="3086" xr:uid="{00000000-0005-0000-0000-00000D0C0000}"/>
    <cellStyle name="Normal 3 2 5 6 2" xfId="3087" xr:uid="{00000000-0005-0000-0000-00000E0C0000}"/>
    <cellStyle name="Normal 3 2 5 7" xfId="3088" xr:uid="{00000000-0005-0000-0000-00000F0C0000}"/>
    <cellStyle name="Normal 3 2 6" xfId="3089" xr:uid="{00000000-0005-0000-0000-0000100C0000}"/>
    <cellStyle name="Normal 3 2 6 2" xfId="3090" xr:uid="{00000000-0005-0000-0000-0000110C0000}"/>
    <cellStyle name="Normal 3 2 6 2 2" xfId="3091" xr:uid="{00000000-0005-0000-0000-0000120C0000}"/>
    <cellStyle name="Normal 3 2 6 2 2 2" xfId="3092" xr:uid="{00000000-0005-0000-0000-0000130C0000}"/>
    <cellStyle name="Normal 3 2 6 2 3" xfId="3093" xr:uid="{00000000-0005-0000-0000-0000140C0000}"/>
    <cellStyle name="Normal 3 2 6 3" xfId="3094" xr:uid="{00000000-0005-0000-0000-0000150C0000}"/>
    <cellStyle name="Normal 3 2 6 3 2" xfId="3095" xr:uid="{00000000-0005-0000-0000-0000160C0000}"/>
    <cellStyle name="Normal 3 2 6 3 2 2" xfId="3096" xr:uid="{00000000-0005-0000-0000-0000170C0000}"/>
    <cellStyle name="Normal 3 2 6 3 3" xfId="3097" xr:uid="{00000000-0005-0000-0000-0000180C0000}"/>
    <cellStyle name="Normal 3 2 6 4" xfId="3098" xr:uid="{00000000-0005-0000-0000-0000190C0000}"/>
    <cellStyle name="Normal 3 2 6 4 2" xfId="3099" xr:uid="{00000000-0005-0000-0000-00001A0C0000}"/>
    <cellStyle name="Normal 3 2 6 5" xfId="3100" xr:uid="{00000000-0005-0000-0000-00001B0C0000}"/>
    <cellStyle name="Normal 3 2 6 5 2" xfId="3101" xr:uid="{00000000-0005-0000-0000-00001C0C0000}"/>
    <cellStyle name="Normal 3 2 6 6" xfId="3102" xr:uid="{00000000-0005-0000-0000-00001D0C0000}"/>
    <cellStyle name="Normal 3 2 7" xfId="3103" xr:uid="{00000000-0005-0000-0000-00001E0C0000}"/>
    <cellStyle name="Normal 3 2 7 2" xfId="3104" xr:uid="{00000000-0005-0000-0000-00001F0C0000}"/>
    <cellStyle name="Normal 3 2 7 2 2" xfId="3105" xr:uid="{00000000-0005-0000-0000-0000200C0000}"/>
    <cellStyle name="Normal 3 2 7 2 2 2" xfId="3106" xr:uid="{00000000-0005-0000-0000-0000210C0000}"/>
    <cellStyle name="Normal 3 2 7 2 3" xfId="3107" xr:uid="{00000000-0005-0000-0000-0000220C0000}"/>
    <cellStyle name="Normal 3 2 7 3" xfId="3108" xr:uid="{00000000-0005-0000-0000-0000230C0000}"/>
    <cellStyle name="Normal 3 2 7 3 2" xfId="3109" xr:uid="{00000000-0005-0000-0000-0000240C0000}"/>
    <cellStyle name="Normal 3 2 7 3 2 2" xfId="3110" xr:uid="{00000000-0005-0000-0000-0000250C0000}"/>
    <cellStyle name="Normal 3 2 7 3 3" xfId="3111" xr:uid="{00000000-0005-0000-0000-0000260C0000}"/>
    <cellStyle name="Normal 3 2 7 4" xfId="3112" xr:uid="{00000000-0005-0000-0000-0000270C0000}"/>
    <cellStyle name="Normal 3 2 7 4 2" xfId="3113" xr:uid="{00000000-0005-0000-0000-0000280C0000}"/>
    <cellStyle name="Normal 3 2 7 5" xfId="3114" xr:uid="{00000000-0005-0000-0000-0000290C0000}"/>
    <cellStyle name="Normal 3 2 7 5 2" xfId="3115" xr:uid="{00000000-0005-0000-0000-00002A0C0000}"/>
    <cellStyle name="Normal 3 2 7 6" xfId="3116" xr:uid="{00000000-0005-0000-0000-00002B0C0000}"/>
    <cellStyle name="Normal 3 2 8" xfId="3117" xr:uid="{00000000-0005-0000-0000-00002C0C0000}"/>
    <cellStyle name="Normal 3 2 8 2" xfId="3118" xr:uid="{00000000-0005-0000-0000-00002D0C0000}"/>
    <cellStyle name="Normal 3 2 8 2 2" xfId="3119" xr:uid="{00000000-0005-0000-0000-00002E0C0000}"/>
    <cellStyle name="Normal 3 2 8 3" xfId="3120" xr:uid="{00000000-0005-0000-0000-00002F0C0000}"/>
    <cellStyle name="Normal 3 2 9" xfId="3121" xr:uid="{00000000-0005-0000-0000-0000300C0000}"/>
    <cellStyle name="Normal 3 2 9 2" xfId="3122" xr:uid="{00000000-0005-0000-0000-0000310C0000}"/>
    <cellStyle name="Normal 3 2 9 2 2" xfId="3123" xr:uid="{00000000-0005-0000-0000-0000320C0000}"/>
    <cellStyle name="Normal 3 2 9 3" xfId="3124" xr:uid="{00000000-0005-0000-0000-0000330C0000}"/>
    <cellStyle name="Normal 3 3" xfId="3125" xr:uid="{00000000-0005-0000-0000-0000340C0000}"/>
    <cellStyle name="Normal 3 3 10" xfId="3126" xr:uid="{00000000-0005-0000-0000-0000350C0000}"/>
    <cellStyle name="Normal 3 3 10 2" xfId="3127" xr:uid="{00000000-0005-0000-0000-0000360C0000}"/>
    <cellStyle name="Normal 3 3 11" xfId="3128" xr:uid="{00000000-0005-0000-0000-0000370C0000}"/>
    <cellStyle name="Normal 3 3 11 2" xfId="3129" xr:uid="{00000000-0005-0000-0000-0000380C0000}"/>
    <cellStyle name="Normal 3 3 12" xfId="3130" xr:uid="{00000000-0005-0000-0000-0000390C0000}"/>
    <cellStyle name="Normal 3 3 12 2" xfId="3131" xr:uid="{00000000-0005-0000-0000-00003A0C0000}"/>
    <cellStyle name="Normal 3 3 13" xfId="3132" xr:uid="{00000000-0005-0000-0000-00003B0C0000}"/>
    <cellStyle name="Normal 3 3 2" xfId="3133" xr:uid="{00000000-0005-0000-0000-00003C0C0000}"/>
    <cellStyle name="Normal 3 3 2 2" xfId="3134" xr:uid="{00000000-0005-0000-0000-00003D0C0000}"/>
    <cellStyle name="Normal 3 3 2 2 2" xfId="3135" xr:uid="{00000000-0005-0000-0000-00003E0C0000}"/>
    <cellStyle name="Normal 3 3 2 2 2 2" xfId="3136" xr:uid="{00000000-0005-0000-0000-00003F0C0000}"/>
    <cellStyle name="Normal 3 3 2 2 2 2 2" xfId="3137" xr:uid="{00000000-0005-0000-0000-0000400C0000}"/>
    <cellStyle name="Normal 3 3 2 2 2 2 2 2" xfId="3138" xr:uid="{00000000-0005-0000-0000-0000410C0000}"/>
    <cellStyle name="Normal 3 3 2 2 2 2 3" xfId="3139" xr:uid="{00000000-0005-0000-0000-0000420C0000}"/>
    <cellStyle name="Normal 3 3 2 2 2 3" xfId="3140" xr:uid="{00000000-0005-0000-0000-0000430C0000}"/>
    <cellStyle name="Normal 3 3 2 2 2 3 2" xfId="3141" xr:uid="{00000000-0005-0000-0000-0000440C0000}"/>
    <cellStyle name="Normal 3 3 2 2 2 3 2 2" xfId="3142" xr:uid="{00000000-0005-0000-0000-0000450C0000}"/>
    <cellStyle name="Normal 3 3 2 2 2 3 3" xfId="3143" xr:uid="{00000000-0005-0000-0000-0000460C0000}"/>
    <cellStyle name="Normal 3 3 2 2 2 4" xfId="3144" xr:uid="{00000000-0005-0000-0000-0000470C0000}"/>
    <cellStyle name="Normal 3 3 2 2 2 4 2" xfId="3145" xr:uid="{00000000-0005-0000-0000-0000480C0000}"/>
    <cellStyle name="Normal 3 3 2 2 2 5" xfId="3146" xr:uid="{00000000-0005-0000-0000-0000490C0000}"/>
    <cellStyle name="Normal 3 3 2 2 2 5 2" xfId="3147" xr:uid="{00000000-0005-0000-0000-00004A0C0000}"/>
    <cellStyle name="Normal 3 3 2 2 2 6" xfId="3148" xr:uid="{00000000-0005-0000-0000-00004B0C0000}"/>
    <cellStyle name="Normal 3 3 2 2 3" xfId="3149" xr:uid="{00000000-0005-0000-0000-00004C0C0000}"/>
    <cellStyle name="Normal 3 3 2 2 3 2" xfId="3150" xr:uid="{00000000-0005-0000-0000-00004D0C0000}"/>
    <cellStyle name="Normal 3 3 2 2 3 2 2" xfId="3151" xr:uid="{00000000-0005-0000-0000-00004E0C0000}"/>
    <cellStyle name="Normal 3 3 2 2 3 3" xfId="3152" xr:uid="{00000000-0005-0000-0000-00004F0C0000}"/>
    <cellStyle name="Normal 3 3 2 2 4" xfId="3153" xr:uid="{00000000-0005-0000-0000-0000500C0000}"/>
    <cellStyle name="Normal 3 3 2 2 4 2" xfId="3154" xr:uid="{00000000-0005-0000-0000-0000510C0000}"/>
    <cellStyle name="Normal 3 3 2 2 4 2 2" xfId="3155" xr:uid="{00000000-0005-0000-0000-0000520C0000}"/>
    <cellStyle name="Normal 3 3 2 2 4 3" xfId="3156" xr:uid="{00000000-0005-0000-0000-0000530C0000}"/>
    <cellStyle name="Normal 3 3 2 2 5" xfId="3157" xr:uid="{00000000-0005-0000-0000-0000540C0000}"/>
    <cellStyle name="Normal 3 3 2 2 5 2" xfId="3158" xr:uid="{00000000-0005-0000-0000-0000550C0000}"/>
    <cellStyle name="Normal 3 3 2 2 6" xfId="3159" xr:uid="{00000000-0005-0000-0000-0000560C0000}"/>
    <cellStyle name="Normal 3 3 2 2 6 2" xfId="3160" xr:uid="{00000000-0005-0000-0000-0000570C0000}"/>
    <cellStyle name="Normal 3 3 2 2 7" xfId="3161" xr:uid="{00000000-0005-0000-0000-0000580C0000}"/>
    <cellStyle name="Normal 3 3 2 3" xfId="3162" xr:uid="{00000000-0005-0000-0000-0000590C0000}"/>
    <cellStyle name="Normal 3 3 2 3 2" xfId="3163" xr:uid="{00000000-0005-0000-0000-00005A0C0000}"/>
    <cellStyle name="Normal 3 3 2 3 2 2" xfId="3164" xr:uid="{00000000-0005-0000-0000-00005B0C0000}"/>
    <cellStyle name="Normal 3 3 2 3 2 2 2" xfId="3165" xr:uid="{00000000-0005-0000-0000-00005C0C0000}"/>
    <cellStyle name="Normal 3 3 2 3 2 2 2 2" xfId="3166" xr:uid="{00000000-0005-0000-0000-00005D0C0000}"/>
    <cellStyle name="Normal 3 3 2 3 2 2 3" xfId="3167" xr:uid="{00000000-0005-0000-0000-00005E0C0000}"/>
    <cellStyle name="Normal 3 3 2 3 2 3" xfId="3168" xr:uid="{00000000-0005-0000-0000-00005F0C0000}"/>
    <cellStyle name="Normal 3 3 2 3 2 3 2" xfId="3169" xr:uid="{00000000-0005-0000-0000-0000600C0000}"/>
    <cellStyle name="Normal 3 3 2 3 2 3 2 2" xfId="3170" xr:uid="{00000000-0005-0000-0000-0000610C0000}"/>
    <cellStyle name="Normal 3 3 2 3 2 3 3" xfId="3171" xr:uid="{00000000-0005-0000-0000-0000620C0000}"/>
    <cellStyle name="Normal 3 3 2 3 2 4" xfId="3172" xr:uid="{00000000-0005-0000-0000-0000630C0000}"/>
    <cellStyle name="Normal 3 3 2 3 2 4 2" xfId="3173" xr:uid="{00000000-0005-0000-0000-0000640C0000}"/>
    <cellStyle name="Normal 3 3 2 3 2 5" xfId="3174" xr:uid="{00000000-0005-0000-0000-0000650C0000}"/>
    <cellStyle name="Normal 3 3 2 3 2 5 2" xfId="3175" xr:uid="{00000000-0005-0000-0000-0000660C0000}"/>
    <cellStyle name="Normal 3 3 2 3 2 6" xfId="3176" xr:uid="{00000000-0005-0000-0000-0000670C0000}"/>
    <cellStyle name="Normal 3 3 2 3 3" xfId="3177" xr:uid="{00000000-0005-0000-0000-0000680C0000}"/>
    <cellStyle name="Normal 3 3 2 3 3 2" xfId="3178" xr:uid="{00000000-0005-0000-0000-0000690C0000}"/>
    <cellStyle name="Normal 3 3 2 3 3 2 2" xfId="3179" xr:uid="{00000000-0005-0000-0000-00006A0C0000}"/>
    <cellStyle name="Normal 3 3 2 3 3 3" xfId="3180" xr:uid="{00000000-0005-0000-0000-00006B0C0000}"/>
    <cellStyle name="Normal 3 3 2 3 4" xfId="3181" xr:uid="{00000000-0005-0000-0000-00006C0C0000}"/>
    <cellStyle name="Normal 3 3 2 3 4 2" xfId="3182" xr:uid="{00000000-0005-0000-0000-00006D0C0000}"/>
    <cellStyle name="Normal 3 3 2 3 4 2 2" xfId="3183" xr:uid="{00000000-0005-0000-0000-00006E0C0000}"/>
    <cellStyle name="Normal 3 3 2 3 4 3" xfId="3184" xr:uid="{00000000-0005-0000-0000-00006F0C0000}"/>
    <cellStyle name="Normal 3 3 2 3 5" xfId="3185" xr:uid="{00000000-0005-0000-0000-0000700C0000}"/>
    <cellStyle name="Normal 3 3 2 3 5 2" xfId="3186" xr:uid="{00000000-0005-0000-0000-0000710C0000}"/>
    <cellStyle name="Normal 3 3 2 3 6" xfId="3187" xr:uid="{00000000-0005-0000-0000-0000720C0000}"/>
    <cellStyle name="Normal 3 3 2 3 6 2" xfId="3188" xr:uid="{00000000-0005-0000-0000-0000730C0000}"/>
    <cellStyle name="Normal 3 3 2 3 7" xfId="3189" xr:uid="{00000000-0005-0000-0000-0000740C0000}"/>
    <cellStyle name="Normal 3 3 2 4" xfId="3190" xr:uid="{00000000-0005-0000-0000-0000750C0000}"/>
    <cellStyle name="Normal 3 3 2 4 2" xfId="3191" xr:uid="{00000000-0005-0000-0000-0000760C0000}"/>
    <cellStyle name="Normal 3 3 2 4 2 2" xfId="3192" xr:uid="{00000000-0005-0000-0000-0000770C0000}"/>
    <cellStyle name="Normal 3 3 2 4 2 2 2" xfId="3193" xr:uid="{00000000-0005-0000-0000-0000780C0000}"/>
    <cellStyle name="Normal 3 3 2 4 2 3" xfId="3194" xr:uid="{00000000-0005-0000-0000-0000790C0000}"/>
    <cellStyle name="Normal 3 3 2 4 3" xfId="3195" xr:uid="{00000000-0005-0000-0000-00007A0C0000}"/>
    <cellStyle name="Normal 3 3 2 4 3 2" xfId="3196" xr:uid="{00000000-0005-0000-0000-00007B0C0000}"/>
    <cellStyle name="Normal 3 3 2 4 3 2 2" xfId="3197" xr:uid="{00000000-0005-0000-0000-00007C0C0000}"/>
    <cellStyle name="Normal 3 3 2 4 3 3" xfId="3198" xr:uid="{00000000-0005-0000-0000-00007D0C0000}"/>
    <cellStyle name="Normal 3 3 2 4 4" xfId="3199" xr:uid="{00000000-0005-0000-0000-00007E0C0000}"/>
    <cellStyle name="Normal 3 3 2 4 4 2" xfId="3200" xr:uid="{00000000-0005-0000-0000-00007F0C0000}"/>
    <cellStyle name="Normal 3 3 2 4 5" xfId="3201" xr:uid="{00000000-0005-0000-0000-0000800C0000}"/>
    <cellStyle name="Normal 3 3 2 4 5 2" xfId="3202" xr:uid="{00000000-0005-0000-0000-0000810C0000}"/>
    <cellStyle name="Normal 3 3 2 4 6" xfId="3203" xr:uid="{00000000-0005-0000-0000-0000820C0000}"/>
    <cellStyle name="Normal 3 3 2 5" xfId="3204" xr:uid="{00000000-0005-0000-0000-0000830C0000}"/>
    <cellStyle name="Normal 3 3 2 5 2" xfId="3205" xr:uid="{00000000-0005-0000-0000-0000840C0000}"/>
    <cellStyle name="Normal 3 3 2 5 2 2" xfId="3206" xr:uid="{00000000-0005-0000-0000-0000850C0000}"/>
    <cellStyle name="Normal 3 3 2 5 3" xfId="3207" xr:uid="{00000000-0005-0000-0000-0000860C0000}"/>
    <cellStyle name="Normal 3 3 2 6" xfId="3208" xr:uid="{00000000-0005-0000-0000-0000870C0000}"/>
    <cellStyle name="Normal 3 3 2 6 2" xfId="3209" xr:uid="{00000000-0005-0000-0000-0000880C0000}"/>
    <cellStyle name="Normal 3 3 2 6 2 2" xfId="3210" xr:uid="{00000000-0005-0000-0000-0000890C0000}"/>
    <cellStyle name="Normal 3 3 2 6 3" xfId="3211" xr:uid="{00000000-0005-0000-0000-00008A0C0000}"/>
    <cellStyle name="Normal 3 3 2 7" xfId="3212" xr:uid="{00000000-0005-0000-0000-00008B0C0000}"/>
    <cellStyle name="Normal 3 3 2 7 2" xfId="3213" xr:uid="{00000000-0005-0000-0000-00008C0C0000}"/>
    <cellStyle name="Normal 3 3 2 8" xfId="3214" xr:uid="{00000000-0005-0000-0000-00008D0C0000}"/>
    <cellStyle name="Normal 3 3 2 8 2" xfId="3215" xr:uid="{00000000-0005-0000-0000-00008E0C0000}"/>
    <cellStyle name="Normal 3 3 2 9" xfId="3216" xr:uid="{00000000-0005-0000-0000-00008F0C0000}"/>
    <cellStyle name="Normal 3 3 3" xfId="3217" xr:uid="{00000000-0005-0000-0000-0000900C0000}"/>
    <cellStyle name="Normal 3 3 3 2" xfId="3218" xr:uid="{00000000-0005-0000-0000-0000910C0000}"/>
    <cellStyle name="Normal 3 3 3 2 2" xfId="3219" xr:uid="{00000000-0005-0000-0000-0000920C0000}"/>
    <cellStyle name="Normal 3 3 3 2 2 2" xfId="3220" xr:uid="{00000000-0005-0000-0000-0000930C0000}"/>
    <cellStyle name="Normal 3 3 3 2 2 2 2" xfId="3221" xr:uid="{00000000-0005-0000-0000-0000940C0000}"/>
    <cellStyle name="Normal 3 3 3 2 2 2 2 2" xfId="3222" xr:uid="{00000000-0005-0000-0000-0000950C0000}"/>
    <cellStyle name="Normal 3 3 3 2 2 2 3" xfId="3223" xr:uid="{00000000-0005-0000-0000-0000960C0000}"/>
    <cellStyle name="Normal 3 3 3 2 2 3" xfId="3224" xr:uid="{00000000-0005-0000-0000-0000970C0000}"/>
    <cellStyle name="Normal 3 3 3 2 2 3 2" xfId="3225" xr:uid="{00000000-0005-0000-0000-0000980C0000}"/>
    <cellStyle name="Normal 3 3 3 2 2 3 2 2" xfId="3226" xr:uid="{00000000-0005-0000-0000-0000990C0000}"/>
    <cellStyle name="Normal 3 3 3 2 2 3 3" xfId="3227" xr:uid="{00000000-0005-0000-0000-00009A0C0000}"/>
    <cellStyle name="Normal 3 3 3 2 2 4" xfId="3228" xr:uid="{00000000-0005-0000-0000-00009B0C0000}"/>
    <cellStyle name="Normal 3 3 3 2 2 4 2" xfId="3229" xr:uid="{00000000-0005-0000-0000-00009C0C0000}"/>
    <cellStyle name="Normal 3 3 3 2 2 5" xfId="3230" xr:uid="{00000000-0005-0000-0000-00009D0C0000}"/>
    <cellStyle name="Normal 3 3 3 2 2 5 2" xfId="3231" xr:uid="{00000000-0005-0000-0000-00009E0C0000}"/>
    <cellStyle name="Normal 3 3 3 2 2 6" xfId="3232" xr:uid="{00000000-0005-0000-0000-00009F0C0000}"/>
    <cellStyle name="Normal 3 3 3 2 3" xfId="3233" xr:uid="{00000000-0005-0000-0000-0000A00C0000}"/>
    <cellStyle name="Normal 3 3 3 2 3 2" xfId="3234" xr:uid="{00000000-0005-0000-0000-0000A10C0000}"/>
    <cellStyle name="Normal 3 3 3 2 3 2 2" xfId="3235" xr:uid="{00000000-0005-0000-0000-0000A20C0000}"/>
    <cellStyle name="Normal 3 3 3 2 3 3" xfId="3236" xr:uid="{00000000-0005-0000-0000-0000A30C0000}"/>
    <cellStyle name="Normal 3 3 3 2 4" xfId="3237" xr:uid="{00000000-0005-0000-0000-0000A40C0000}"/>
    <cellStyle name="Normal 3 3 3 2 4 2" xfId="3238" xr:uid="{00000000-0005-0000-0000-0000A50C0000}"/>
    <cellStyle name="Normal 3 3 3 2 4 2 2" xfId="3239" xr:uid="{00000000-0005-0000-0000-0000A60C0000}"/>
    <cellStyle name="Normal 3 3 3 2 4 3" xfId="3240" xr:uid="{00000000-0005-0000-0000-0000A70C0000}"/>
    <cellStyle name="Normal 3 3 3 2 5" xfId="3241" xr:uid="{00000000-0005-0000-0000-0000A80C0000}"/>
    <cellStyle name="Normal 3 3 3 2 5 2" xfId="3242" xr:uid="{00000000-0005-0000-0000-0000A90C0000}"/>
    <cellStyle name="Normal 3 3 3 2 6" xfId="3243" xr:uid="{00000000-0005-0000-0000-0000AA0C0000}"/>
    <cellStyle name="Normal 3 3 3 2 6 2" xfId="3244" xr:uid="{00000000-0005-0000-0000-0000AB0C0000}"/>
    <cellStyle name="Normal 3 3 3 2 7" xfId="3245" xr:uid="{00000000-0005-0000-0000-0000AC0C0000}"/>
    <cellStyle name="Normal 3 3 3 3" xfId="3246" xr:uid="{00000000-0005-0000-0000-0000AD0C0000}"/>
    <cellStyle name="Normal 3 3 3 3 2" xfId="3247" xr:uid="{00000000-0005-0000-0000-0000AE0C0000}"/>
    <cellStyle name="Normal 3 3 3 3 2 2" xfId="3248" xr:uid="{00000000-0005-0000-0000-0000AF0C0000}"/>
    <cellStyle name="Normal 3 3 3 3 2 2 2" xfId="3249" xr:uid="{00000000-0005-0000-0000-0000B00C0000}"/>
    <cellStyle name="Normal 3 3 3 3 2 2 2 2" xfId="3250" xr:uid="{00000000-0005-0000-0000-0000B10C0000}"/>
    <cellStyle name="Normal 3 3 3 3 2 2 3" xfId="3251" xr:uid="{00000000-0005-0000-0000-0000B20C0000}"/>
    <cellStyle name="Normal 3 3 3 3 2 3" xfId="3252" xr:uid="{00000000-0005-0000-0000-0000B30C0000}"/>
    <cellStyle name="Normal 3 3 3 3 2 3 2" xfId="3253" xr:uid="{00000000-0005-0000-0000-0000B40C0000}"/>
    <cellStyle name="Normal 3 3 3 3 2 3 2 2" xfId="3254" xr:uid="{00000000-0005-0000-0000-0000B50C0000}"/>
    <cellStyle name="Normal 3 3 3 3 2 3 3" xfId="3255" xr:uid="{00000000-0005-0000-0000-0000B60C0000}"/>
    <cellStyle name="Normal 3 3 3 3 2 4" xfId="3256" xr:uid="{00000000-0005-0000-0000-0000B70C0000}"/>
    <cellStyle name="Normal 3 3 3 3 2 4 2" xfId="3257" xr:uid="{00000000-0005-0000-0000-0000B80C0000}"/>
    <cellStyle name="Normal 3 3 3 3 2 5" xfId="3258" xr:uid="{00000000-0005-0000-0000-0000B90C0000}"/>
    <cellStyle name="Normal 3 3 3 3 2 5 2" xfId="3259" xr:uid="{00000000-0005-0000-0000-0000BA0C0000}"/>
    <cellStyle name="Normal 3 3 3 3 2 6" xfId="3260" xr:uid="{00000000-0005-0000-0000-0000BB0C0000}"/>
    <cellStyle name="Normal 3 3 3 3 3" xfId="3261" xr:uid="{00000000-0005-0000-0000-0000BC0C0000}"/>
    <cellStyle name="Normal 3 3 3 3 3 2" xfId="3262" xr:uid="{00000000-0005-0000-0000-0000BD0C0000}"/>
    <cellStyle name="Normal 3 3 3 3 3 2 2" xfId="3263" xr:uid="{00000000-0005-0000-0000-0000BE0C0000}"/>
    <cellStyle name="Normal 3 3 3 3 3 3" xfId="3264" xr:uid="{00000000-0005-0000-0000-0000BF0C0000}"/>
    <cellStyle name="Normal 3 3 3 3 4" xfId="3265" xr:uid="{00000000-0005-0000-0000-0000C00C0000}"/>
    <cellStyle name="Normal 3 3 3 3 4 2" xfId="3266" xr:uid="{00000000-0005-0000-0000-0000C10C0000}"/>
    <cellStyle name="Normal 3 3 3 3 4 2 2" xfId="3267" xr:uid="{00000000-0005-0000-0000-0000C20C0000}"/>
    <cellStyle name="Normal 3 3 3 3 4 3" xfId="3268" xr:uid="{00000000-0005-0000-0000-0000C30C0000}"/>
    <cellStyle name="Normal 3 3 3 3 5" xfId="3269" xr:uid="{00000000-0005-0000-0000-0000C40C0000}"/>
    <cellStyle name="Normal 3 3 3 3 5 2" xfId="3270" xr:uid="{00000000-0005-0000-0000-0000C50C0000}"/>
    <cellStyle name="Normal 3 3 3 3 6" xfId="3271" xr:uid="{00000000-0005-0000-0000-0000C60C0000}"/>
    <cellStyle name="Normal 3 3 3 3 6 2" xfId="3272" xr:uid="{00000000-0005-0000-0000-0000C70C0000}"/>
    <cellStyle name="Normal 3 3 3 3 7" xfId="3273" xr:uid="{00000000-0005-0000-0000-0000C80C0000}"/>
    <cellStyle name="Normal 3 3 3 4" xfId="3274" xr:uid="{00000000-0005-0000-0000-0000C90C0000}"/>
    <cellStyle name="Normal 3 3 3 4 2" xfId="3275" xr:uid="{00000000-0005-0000-0000-0000CA0C0000}"/>
    <cellStyle name="Normal 3 3 3 4 2 2" xfId="3276" xr:uid="{00000000-0005-0000-0000-0000CB0C0000}"/>
    <cellStyle name="Normal 3 3 3 4 2 2 2" xfId="3277" xr:uid="{00000000-0005-0000-0000-0000CC0C0000}"/>
    <cellStyle name="Normal 3 3 3 4 2 3" xfId="3278" xr:uid="{00000000-0005-0000-0000-0000CD0C0000}"/>
    <cellStyle name="Normal 3 3 3 4 3" xfId="3279" xr:uid="{00000000-0005-0000-0000-0000CE0C0000}"/>
    <cellStyle name="Normal 3 3 3 4 3 2" xfId="3280" xr:uid="{00000000-0005-0000-0000-0000CF0C0000}"/>
    <cellStyle name="Normal 3 3 3 4 3 2 2" xfId="3281" xr:uid="{00000000-0005-0000-0000-0000D00C0000}"/>
    <cellStyle name="Normal 3 3 3 4 3 3" xfId="3282" xr:uid="{00000000-0005-0000-0000-0000D10C0000}"/>
    <cellStyle name="Normal 3 3 3 4 4" xfId="3283" xr:uid="{00000000-0005-0000-0000-0000D20C0000}"/>
    <cellStyle name="Normal 3 3 3 4 4 2" xfId="3284" xr:uid="{00000000-0005-0000-0000-0000D30C0000}"/>
    <cellStyle name="Normal 3 3 3 4 5" xfId="3285" xr:uid="{00000000-0005-0000-0000-0000D40C0000}"/>
    <cellStyle name="Normal 3 3 3 4 5 2" xfId="3286" xr:uid="{00000000-0005-0000-0000-0000D50C0000}"/>
    <cellStyle name="Normal 3 3 3 4 6" xfId="3287" xr:uid="{00000000-0005-0000-0000-0000D60C0000}"/>
    <cellStyle name="Normal 3 3 3 5" xfId="3288" xr:uid="{00000000-0005-0000-0000-0000D70C0000}"/>
    <cellStyle name="Normal 3 3 3 5 2" xfId="3289" xr:uid="{00000000-0005-0000-0000-0000D80C0000}"/>
    <cellStyle name="Normal 3 3 3 5 2 2" xfId="3290" xr:uid="{00000000-0005-0000-0000-0000D90C0000}"/>
    <cellStyle name="Normal 3 3 3 5 3" xfId="3291" xr:uid="{00000000-0005-0000-0000-0000DA0C0000}"/>
    <cellStyle name="Normal 3 3 3 6" xfId="3292" xr:uid="{00000000-0005-0000-0000-0000DB0C0000}"/>
    <cellStyle name="Normal 3 3 3 6 2" xfId="3293" xr:uid="{00000000-0005-0000-0000-0000DC0C0000}"/>
    <cellStyle name="Normal 3 3 3 6 2 2" xfId="3294" xr:uid="{00000000-0005-0000-0000-0000DD0C0000}"/>
    <cellStyle name="Normal 3 3 3 6 3" xfId="3295" xr:uid="{00000000-0005-0000-0000-0000DE0C0000}"/>
    <cellStyle name="Normal 3 3 3 7" xfId="3296" xr:uid="{00000000-0005-0000-0000-0000DF0C0000}"/>
    <cellStyle name="Normal 3 3 3 7 2" xfId="3297" xr:uid="{00000000-0005-0000-0000-0000E00C0000}"/>
    <cellStyle name="Normal 3 3 3 8" xfId="3298" xr:uid="{00000000-0005-0000-0000-0000E10C0000}"/>
    <cellStyle name="Normal 3 3 3 8 2" xfId="3299" xr:uid="{00000000-0005-0000-0000-0000E20C0000}"/>
    <cellStyle name="Normal 3 3 3 9" xfId="3300" xr:uid="{00000000-0005-0000-0000-0000E30C0000}"/>
    <cellStyle name="Normal 3 3 4" xfId="3301" xr:uid="{00000000-0005-0000-0000-0000E40C0000}"/>
    <cellStyle name="Normal 3 3 4 2" xfId="3302" xr:uid="{00000000-0005-0000-0000-0000E50C0000}"/>
    <cellStyle name="Normal 3 3 4 2 2" xfId="3303" xr:uid="{00000000-0005-0000-0000-0000E60C0000}"/>
    <cellStyle name="Normal 3 3 4 2 2 2" xfId="3304" xr:uid="{00000000-0005-0000-0000-0000E70C0000}"/>
    <cellStyle name="Normal 3 3 4 2 2 2 2" xfId="3305" xr:uid="{00000000-0005-0000-0000-0000E80C0000}"/>
    <cellStyle name="Normal 3 3 4 2 2 3" xfId="3306" xr:uid="{00000000-0005-0000-0000-0000E90C0000}"/>
    <cellStyle name="Normal 3 3 4 2 3" xfId="3307" xr:uid="{00000000-0005-0000-0000-0000EA0C0000}"/>
    <cellStyle name="Normal 3 3 4 2 3 2" xfId="3308" xr:uid="{00000000-0005-0000-0000-0000EB0C0000}"/>
    <cellStyle name="Normal 3 3 4 2 3 2 2" xfId="3309" xr:uid="{00000000-0005-0000-0000-0000EC0C0000}"/>
    <cellStyle name="Normal 3 3 4 2 3 3" xfId="3310" xr:uid="{00000000-0005-0000-0000-0000ED0C0000}"/>
    <cellStyle name="Normal 3 3 4 2 4" xfId="3311" xr:uid="{00000000-0005-0000-0000-0000EE0C0000}"/>
    <cellStyle name="Normal 3 3 4 2 4 2" xfId="3312" xr:uid="{00000000-0005-0000-0000-0000EF0C0000}"/>
    <cellStyle name="Normal 3 3 4 2 5" xfId="3313" xr:uid="{00000000-0005-0000-0000-0000F00C0000}"/>
    <cellStyle name="Normal 3 3 4 2 5 2" xfId="3314" xr:uid="{00000000-0005-0000-0000-0000F10C0000}"/>
    <cellStyle name="Normal 3 3 4 2 6" xfId="3315" xr:uid="{00000000-0005-0000-0000-0000F20C0000}"/>
    <cellStyle name="Normal 3 3 4 3" xfId="3316" xr:uid="{00000000-0005-0000-0000-0000F30C0000}"/>
    <cellStyle name="Normal 3 3 4 3 2" xfId="3317" xr:uid="{00000000-0005-0000-0000-0000F40C0000}"/>
    <cellStyle name="Normal 3 3 4 3 2 2" xfId="3318" xr:uid="{00000000-0005-0000-0000-0000F50C0000}"/>
    <cellStyle name="Normal 3 3 4 3 3" xfId="3319" xr:uid="{00000000-0005-0000-0000-0000F60C0000}"/>
    <cellStyle name="Normal 3 3 4 4" xfId="3320" xr:uid="{00000000-0005-0000-0000-0000F70C0000}"/>
    <cellStyle name="Normal 3 3 4 4 2" xfId="3321" xr:uid="{00000000-0005-0000-0000-0000F80C0000}"/>
    <cellStyle name="Normal 3 3 4 4 2 2" xfId="3322" xr:uid="{00000000-0005-0000-0000-0000F90C0000}"/>
    <cellStyle name="Normal 3 3 4 4 3" xfId="3323" xr:uid="{00000000-0005-0000-0000-0000FA0C0000}"/>
    <cellStyle name="Normal 3 3 4 5" xfId="3324" xr:uid="{00000000-0005-0000-0000-0000FB0C0000}"/>
    <cellStyle name="Normal 3 3 4 5 2" xfId="3325" xr:uid="{00000000-0005-0000-0000-0000FC0C0000}"/>
    <cellStyle name="Normal 3 3 4 6" xfId="3326" xr:uid="{00000000-0005-0000-0000-0000FD0C0000}"/>
    <cellStyle name="Normal 3 3 4 6 2" xfId="3327" xr:uid="{00000000-0005-0000-0000-0000FE0C0000}"/>
    <cellStyle name="Normal 3 3 4 7" xfId="3328" xr:uid="{00000000-0005-0000-0000-0000FF0C0000}"/>
    <cellStyle name="Normal 3 3 5" xfId="3329" xr:uid="{00000000-0005-0000-0000-0000000D0000}"/>
    <cellStyle name="Normal 3 3 5 2" xfId="3330" xr:uid="{00000000-0005-0000-0000-0000010D0000}"/>
    <cellStyle name="Normal 3 3 5 2 2" xfId="3331" xr:uid="{00000000-0005-0000-0000-0000020D0000}"/>
    <cellStyle name="Normal 3 3 5 2 2 2" xfId="3332" xr:uid="{00000000-0005-0000-0000-0000030D0000}"/>
    <cellStyle name="Normal 3 3 5 2 2 2 2" xfId="3333" xr:uid="{00000000-0005-0000-0000-0000040D0000}"/>
    <cellStyle name="Normal 3 3 5 2 2 3" xfId="3334" xr:uid="{00000000-0005-0000-0000-0000050D0000}"/>
    <cellStyle name="Normal 3 3 5 2 3" xfId="3335" xr:uid="{00000000-0005-0000-0000-0000060D0000}"/>
    <cellStyle name="Normal 3 3 5 2 3 2" xfId="3336" xr:uid="{00000000-0005-0000-0000-0000070D0000}"/>
    <cellStyle name="Normal 3 3 5 2 3 2 2" xfId="3337" xr:uid="{00000000-0005-0000-0000-0000080D0000}"/>
    <cellStyle name="Normal 3 3 5 2 3 3" xfId="3338" xr:uid="{00000000-0005-0000-0000-0000090D0000}"/>
    <cellStyle name="Normal 3 3 5 2 4" xfId="3339" xr:uid="{00000000-0005-0000-0000-00000A0D0000}"/>
    <cellStyle name="Normal 3 3 5 2 4 2" xfId="3340" xr:uid="{00000000-0005-0000-0000-00000B0D0000}"/>
    <cellStyle name="Normal 3 3 5 2 5" xfId="3341" xr:uid="{00000000-0005-0000-0000-00000C0D0000}"/>
    <cellStyle name="Normal 3 3 5 2 5 2" xfId="3342" xr:uid="{00000000-0005-0000-0000-00000D0D0000}"/>
    <cellStyle name="Normal 3 3 5 2 6" xfId="3343" xr:uid="{00000000-0005-0000-0000-00000E0D0000}"/>
    <cellStyle name="Normal 3 3 5 3" xfId="3344" xr:uid="{00000000-0005-0000-0000-00000F0D0000}"/>
    <cellStyle name="Normal 3 3 5 3 2" xfId="3345" xr:uid="{00000000-0005-0000-0000-0000100D0000}"/>
    <cellStyle name="Normal 3 3 5 3 2 2" xfId="3346" xr:uid="{00000000-0005-0000-0000-0000110D0000}"/>
    <cellStyle name="Normal 3 3 5 3 3" xfId="3347" xr:uid="{00000000-0005-0000-0000-0000120D0000}"/>
    <cellStyle name="Normal 3 3 5 4" xfId="3348" xr:uid="{00000000-0005-0000-0000-0000130D0000}"/>
    <cellStyle name="Normal 3 3 5 4 2" xfId="3349" xr:uid="{00000000-0005-0000-0000-0000140D0000}"/>
    <cellStyle name="Normal 3 3 5 4 2 2" xfId="3350" xr:uid="{00000000-0005-0000-0000-0000150D0000}"/>
    <cellStyle name="Normal 3 3 5 4 3" xfId="3351" xr:uid="{00000000-0005-0000-0000-0000160D0000}"/>
    <cellStyle name="Normal 3 3 5 5" xfId="3352" xr:uid="{00000000-0005-0000-0000-0000170D0000}"/>
    <cellStyle name="Normal 3 3 5 5 2" xfId="3353" xr:uid="{00000000-0005-0000-0000-0000180D0000}"/>
    <cellStyle name="Normal 3 3 5 6" xfId="3354" xr:uid="{00000000-0005-0000-0000-0000190D0000}"/>
    <cellStyle name="Normal 3 3 5 6 2" xfId="3355" xr:uid="{00000000-0005-0000-0000-00001A0D0000}"/>
    <cellStyle name="Normal 3 3 5 7" xfId="3356" xr:uid="{00000000-0005-0000-0000-00001B0D0000}"/>
    <cellStyle name="Normal 3 3 5 7 2" xfId="3357" xr:uid="{00000000-0005-0000-0000-00001C0D0000}"/>
    <cellStyle name="Normal 3 3 6" xfId="3358" xr:uid="{00000000-0005-0000-0000-00001D0D0000}"/>
    <cellStyle name="Normal 3 3 6 2" xfId="3359" xr:uid="{00000000-0005-0000-0000-00001E0D0000}"/>
    <cellStyle name="Normal 3 3 6 2 2" xfId="3360" xr:uid="{00000000-0005-0000-0000-00001F0D0000}"/>
    <cellStyle name="Normal 3 3 6 2 2 2" xfId="3361" xr:uid="{00000000-0005-0000-0000-0000200D0000}"/>
    <cellStyle name="Normal 3 3 6 2 3" xfId="3362" xr:uid="{00000000-0005-0000-0000-0000210D0000}"/>
    <cellStyle name="Normal 3 3 6 3" xfId="3363" xr:uid="{00000000-0005-0000-0000-0000220D0000}"/>
    <cellStyle name="Normal 3 3 6 3 2" xfId="3364" xr:uid="{00000000-0005-0000-0000-0000230D0000}"/>
    <cellStyle name="Normal 3 3 6 3 2 2" xfId="3365" xr:uid="{00000000-0005-0000-0000-0000240D0000}"/>
    <cellStyle name="Normal 3 3 6 3 3" xfId="3366" xr:uid="{00000000-0005-0000-0000-0000250D0000}"/>
    <cellStyle name="Normal 3 3 6 4" xfId="3367" xr:uid="{00000000-0005-0000-0000-0000260D0000}"/>
    <cellStyle name="Normal 3 3 6 4 2" xfId="3368" xr:uid="{00000000-0005-0000-0000-0000270D0000}"/>
    <cellStyle name="Normal 3 3 6 5" xfId="3369" xr:uid="{00000000-0005-0000-0000-0000280D0000}"/>
    <cellStyle name="Normal 3 3 6 5 2" xfId="3370" xr:uid="{00000000-0005-0000-0000-0000290D0000}"/>
    <cellStyle name="Normal 3 3 6 6" xfId="3371" xr:uid="{00000000-0005-0000-0000-00002A0D0000}"/>
    <cellStyle name="Normal 3 3 7" xfId="3372" xr:uid="{00000000-0005-0000-0000-00002B0D0000}"/>
    <cellStyle name="Normal 3 3 7 2" xfId="3373" xr:uid="{00000000-0005-0000-0000-00002C0D0000}"/>
    <cellStyle name="Normal 3 3 7 2 2" xfId="3374" xr:uid="{00000000-0005-0000-0000-00002D0D0000}"/>
    <cellStyle name="Normal 3 3 7 2 2 2" xfId="3375" xr:uid="{00000000-0005-0000-0000-00002E0D0000}"/>
    <cellStyle name="Normal 3 3 7 2 3" xfId="3376" xr:uid="{00000000-0005-0000-0000-00002F0D0000}"/>
    <cellStyle name="Normal 3 3 7 3" xfId="3377" xr:uid="{00000000-0005-0000-0000-0000300D0000}"/>
    <cellStyle name="Normal 3 3 7 3 2" xfId="3378" xr:uid="{00000000-0005-0000-0000-0000310D0000}"/>
    <cellStyle name="Normal 3 3 7 3 2 2" xfId="3379" xr:uid="{00000000-0005-0000-0000-0000320D0000}"/>
    <cellStyle name="Normal 3 3 7 3 3" xfId="3380" xr:uid="{00000000-0005-0000-0000-0000330D0000}"/>
    <cellStyle name="Normal 3 3 7 4" xfId="3381" xr:uid="{00000000-0005-0000-0000-0000340D0000}"/>
    <cellStyle name="Normal 3 3 7 4 2" xfId="3382" xr:uid="{00000000-0005-0000-0000-0000350D0000}"/>
    <cellStyle name="Normal 3 3 7 5" xfId="3383" xr:uid="{00000000-0005-0000-0000-0000360D0000}"/>
    <cellStyle name="Normal 3 3 7 5 2" xfId="3384" xr:uid="{00000000-0005-0000-0000-0000370D0000}"/>
    <cellStyle name="Normal 3 3 7 6" xfId="3385" xr:uid="{00000000-0005-0000-0000-0000380D0000}"/>
    <cellStyle name="Normal 3 3 8" xfId="3386" xr:uid="{00000000-0005-0000-0000-0000390D0000}"/>
    <cellStyle name="Normal 3 3 8 2" xfId="3387" xr:uid="{00000000-0005-0000-0000-00003A0D0000}"/>
    <cellStyle name="Normal 3 3 8 2 2" xfId="3388" xr:uid="{00000000-0005-0000-0000-00003B0D0000}"/>
    <cellStyle name="Normal 3 3 8 3" xfId="3389" xr:uid="{00000000-0005-0000-0000-00003C0D0000}"/>
    <cellStyle name="Normal 3 3 9" xfId="3390" xr:uid="{00000000-0005-0000-0000-00003D0D0000}"/>
    <cellStyle name="Normal 3 3 9 2" xfId="3391" xr:uid="{00000000-0005-0000-0000-00003E0D0000}"/>
    <cellStyle name="Normal 3 3 9 2 2" xfId="3392" xr:uid="{00000000-0005-0000-0000-00003F0D0000}"/>
    <cellStyle name="Normal 3 3 9 3" xfId="3393" xr:uid="{00000000-0005-0000-0000-0000400D0000}"/>
    <cellStyle name="Normal 3 4" xfId="3394" xr:uid="{00000000-0005-0000-0000-0000410D0000}"/>
    <cellStyle name="Normal 3 4 2" xfId="3395" xr:uid="{00000000-0005-0000-0000-0000420D0000}"/>
    <cellStyle name="Normal 3 4 2 2" xfId="3396" xr:uid="{00000000-0005-0000-0000-0000430D0000}"/>
    <cellStyle name="Normal 3 4 2 2 2" xfId="3397" xr:uid="{00000000-0005-0000-0000-0000440D0000}"/>
    <cellStyle name="Normal 3 4 2 2 2 2" xfId="3398" xr:uid="{00000000-0005-0000-0000-0000450D0000}"/>
    <cellStyle name="Normal 3 4 2 2 2 2 2" xfId="3399" xr:uid="{00000000-0005-0000-0000-0000460D0000}"/>
    <cellStyle name="Normal 3 4 2 2 2 3" xfId="3400" xr:uid="{00000000-0005-0000-0000-0000470D0000}"/>
    <cellStyle name="Normal 3 4 2 2 3" xfId="3401" xr:uid="{00000000-0005-0000-0000-0000480D0000}"/>
    <cellStyle name="Normal 3 4 2 2 3 2" xfId="3402" xr:uid="{00000000-0005-0000-0000-0000490D0000}"/>
    <cellStyle name="Normal 3 4 2 2 3 2 2" xfId="3403" xr:uid="{00000000-0005-0000-0000-00004A0D0000}"/>
    <cellStyle name="Normal 3 4 2 2 3 3" xfId="3404" xr:uid="{00000000-0005-0000-0000-00004B0D0000}"/>
    <cellStyle name="Normal 3 4 2 2 4" xfId="3405" xr:uid="{00000000-0005-0000-0000-00004C0D0000}"/>
    <cellStyle name="Normal 3 4 2 2 4 2" xfId="3406" xr:uid="{00000000-0005-0000-0000-00004D0D0000}"/>
    <cellStyle name="Normal 3 4 2 2 5" xfId="3407" xr:uid="{00000000-0005-0000-0000-00004E0D0000}"/>
    <cellStyle name="Normal 3 4 2 2 5 2" xfId="3408" xr:uid="{00000000-0005-0000-0000-00004F0D0000}"/>
    <cellStyle name="Normal 3 4 2 2 6" xfId="3409" xr:uid="{00000000-0005-0000-0000-0000500D0000}"/>
    <cellStyle name="Normal 3 4 2 3" xfId="3410" xr:uid="{00000000-0005-0000-0000-0000510D0000}"/>
    <cellStyle name="Normal 3 4 2 3 2" xfId="3411" xr:uid="{00000000-0005-0000-0000-0000520D0000}"/>
    <cellStyle name="Normal 3 4 2 3 2 2" xfId="3412" xr:uid="{00000000-0005-0000-0000-0000530D0000}"/>
    <cellStyle name="Normal 3 4 2 3 3" xfId="3413" xr:uid="{00000000-0005-0000-0000-0000540D0000}"/>
    <cellStyle name="Normal 3 4 2 4" xfId="3414" xr:uid="{00000000-0005-0000-0000-0000550D0000}"/>
    <cellStyle name="Normal 3 4 2 4 2" xfId="3415" xr:uid="{00000000-0005-0000-0000-0000560D0000}"/>
    <cellStyle name="Normal 3 4 2 4 2 2" xfId="3416" xr:uid="{00000000-0005-0000-0000-0000570D0000}"/>
    <cellStyle name="Normal 3 4 2 4 3" xfId="3417" xr:uid="{00000000-0005-0000-0000-0000580D0000}"/>
    <cellStyle name="Normal 3 4 2 5" xfId="3418" xr:uid="{00000000-0005-0000-0000-0000590D0000}"/>
    <cellStyle name="Normal 3 4 2 5 2" xfId="3419" xr:uid="{00000000-0005-0000-0000-00005A0D0000}"/>
    <cellStyle name="Normal 3 4 2 6" xfId="3420" xr:uid="{00000000-0005-0000-0000-00005B0D0000}"/>
    <cellStyle name="Normal 3 4 2 6 2" xfId="3421" xr:uid="{00000000-0005-0000-0000-00005C0D0000}"/>
    <cellStyle name="Normal 3 4 2 7" xfId="3422" xr:uid="{00000000-0005-0000-0000-00005D0D0000}"/>
    <cellStyle name="Normal 3 4 3" xfId="3423" xr:uid="{00000000-0005-0000-0000-00005E0D0000}"/>
    <cellStyle name="Normal 3 4 3 2" xfId="3424" xr:uid="{00000000-0005-0000-0000-00005F0D0000}"/>
    <cellStyle name="Normal 3 4 3 2 2" xfId="3425" xr:uid="{00000000-0005-0000-0000-0000600D0000}"/>
    <cellStyle name="Normal 3 4 3 2 2 2" xfId="3426" xr:uid="{00000000-0005-0000-0000-0000610D0000}"/>
    <cellStyle name="Normal 3 4 3 2 2 2 2" xfId="3427" xr:uid="{00000000-0005-0000-0000-0000620D0000}"/>
    <cellStyle name="Normal 3 4 3 2 2 3" xfId="3428" xr:uid="{00000000-0005-0000-0000-0000630D0000}"/>
    <cellStyle name="Normal 3 4 3 2 3" xfId="3429" xr:uid="{00000000-0005-0000-0000-0000640D0000}"/>
    <cellStyle name="Normal 3 4 3 2 3 2" xfId="3430" xr:uid="{00000000-0005-0000-0000-0000650D0000}"/>
    <cellStyle name="Normal 3 4 3 2 3 2 2" xfId="3431" xr:uid="{00000000-0005-0000-0000-0000660D0000}"/>
    <cellStyle name="Normal 3 4 3 2 3 3" xfId="3432" xr:uid="{00000000-0005-0000-0000-0000670D0000}"/>
    <cellStyle name="Normal 3 4 3 2 4" xfId="3433" xr:uid="{00000000-0005-0000-0000-0000680D0000}"/>
    <cellStyle name="Normal 3 4 3 2 4 2" xfId="3434" xr:uid="{00000000-0005-0000-0000-0000690D0000}"/>
    <cellStyle name="Normal 3 4 3 2 5" xfId="3435" xr:uid="{00000000-0005-0000-0000-00006A0D0000}"/>
    <cellStyle name="Normal 3 4 3 2 5 2" xfId="3436" xr:uid="{00000000-0005-0000-0000-00006B0D0000}"/>
    <cellStyle name="Normal 3 4 3 2 6" xfId="3437" xr:uid="{00000000-0005-0000-0000-00006C0D0000}"/>
    <cellStyle name="Normal 3 4 3 3" xfId="3438" xr:uid="{00000000-0005-0000-0000-00006D0D0000}"/>
    <cellStyle name="Normal 3 4 3 3 2" xfId="3439" xr:uid="{00000000-0005-0000-0000-00006E0D0000}"/>
    <cellStyle name="Normal 3 4 3 3 2 2" xfId="3440" xr:uid="{00000000-0005-0000-0000-00006F0D0000}"/>
    <cellStyle name="Normal 3 4 3 3 3" xfId="3441" xr:uid="{00000000-0005-0000-0000-0000700D0000}"/>
    <cellStyle name="Normal 3 4 3 4" xfId="3442" xr:uid="{00000000-0005-0000-0000-0000710D0000}"/>
    <cellStyle name="Normal 3 4 3 4 2" xfId="3443" xr:uid="{00000000-0005-0000-0000-0000720D0000}"/>
    <cellStyle name="Normal 3 4 3 4 2 2" xfId="3444" xr:uid="{00000000-0005-0000-0000-0000730D0000}"/>
    <cellStyle name="Normal 3 4 3 4 3" xfId="3445" xr:uid="{00000000-0005-0000-0000-0000740D0000}"/>
    <cellStyle name="Normal 3 4 3 5" xfId="3446" xr:uid="{00000000-0005-0000-0000-0000750D0000}"/>
    <cellStyle name="Normal 3 4 3 5 2" xfId="3447" xr:uid="{00000000-0005-0000-0000-0000760D0000}"/>
    <cellStyle name="Normal 3 4 3 6" xfId="3448" xr:uid="{00000000-0005-0000-0000-0000770D0000}"/>
    <cellStyle name="Normal 3 4 3 6 2" xfId="3449" xr:uid="{00000000-0005-0000-0000-0000780D0000}"/>
    <cellStyle name="Normal 3 4 3 7" xfId="3450" xr:uid="{00000000-0005-0000-0000-0000790D0000}"/>
    <cellStyle name="Normal 3 4 4" xfId="3451" xr:uid="{00000000-0005-0000-0000-00007A0D0000}"/>
    <cellStyle name="Normal 3 4 4 2" xfId="3452" xr:uid="{00000000-0005-0000-0000-00007B0D0000}"/>
    <cellStyle name="Normal 3 4 4 2 2" xfId="3453" xr:uid="{00000000-0005-0000-0000-00007C0D0000}"/>
    <cellStyle name="Normal 3 4 4 2 2 2" xfId="3454" xr:uid="{00000000-0005-0000-0000-00007D0D0000}"/>
    <cellStyle name="Normal 3 4 4 2 3" xfId="3455" xr:uid="{00000000-0005-0000-0000-00007E0D0000}"/>
    <cellStyle name="Normal 3 4 4 3" xfId="3456" xr:uid="{00000000-0005-0000-0000-00007F0D0000}"/>
    <cellStyle name="Normal 3 4 4 3 2" xfId="3457" xr:uid="{00000000-0005-0000-0000-0000800D0000}"/>
    <cellStyle name="Normal 3 4 4 3 2 2" xfId="3458" xr:uid="{00000000-0005-0000-0000-0000810D0000}"/>
    <cellStyle name="Normal 3 4 4 3 3" xfId="3459" xr:uid="{00000000-0005-0000-0000-0000820D0000}"/>
    <cellStyle name="Normal 3 4 4 4" xfId="3460" xr:uid="{00000000-0005-0000-0000-0000830D0000}"/>
    <cellStyle name="Normal 3 4 4 4 2" xfId="3461" xr:uid="{00000000-0005-0000-0000-0000840D0000}"/>
    <cellStyle name="Normal 3 4 4 5" xfId="3462" xr:uid="{00000000-0005-0000-0000-0000850D0000}"/>
    <cellStyle name="Normal 3 4 4 5 2" xfId="3463" xr:uid="{00000000-0005-0000-0000-0000860D0000}"/>
    <cellStyle name="Normal 3 4 4 6" xfId="3464" xr:uid="{00000000-0005-0000-0000-0000870D0000}"/>
    <cellStyle name="Normal 3 4 5" xfId="3465" xr:uid="{00000000-0005-0000-0000-0000880D0000}"/>
    <cellStyle name="Normal 3 4 5 2" xfId="3466" xr:uid="{00000000-0005-0000-0000-0000890D0000}"/>
    <cellStyle name="Normal 3 4 5 2 2" xfId="3467" xr:uid="{00000000-0005-0000-0000-00008A0D0000}"/>
    <cellStyle name="Normal 3 4 5 3" xfId="3468" xr:uid="{00000000-0005-0000-0000-00008B0D0000}"/>
    <cellStyle name="Normal 3 4 6" xfId="3469" xr:uid="{00000000-0005-0000-0000-00008C0D0000}"/>
    <cellStyle name="Normal 3 4 6 2" xfId="3470" xr:uid="{00000000-0005-0000-0000-00008D0D0000}"/>
    <cellStyle name="Normal 3 4 6 2 2" xfId="3471" xr:uid="{00000000-0005-0000-0000-00008E0D0000}"/>
    <cellStyle name="Normal 3 4 6 3" xfId="3472" xr:uid="{00000000-0005-0000-0000-00008F0D0000}"/>
    <cellStyle name="Normal 3 4 7" xfId="3473" xr:uid="{00000000-0005-0000-0000-0000900D0000}"/>
    <cellStyle name="Normal 3 4 7 2" xfId="3474" xr:uid="{00000000-0005-0000-0000-0000910D0000}"/>
    <cellStyle name="Normal 3 4 8" xfId="3475" xr:uid="{00000000-0005-0000-0000-0000920D0000}"/>
    <cellStyle name="Normal 3 4 8 2" xfId="3476" xr:uid="{00000000-0005-0000-0000-0000930D0000}"/>
    <cellStyle name="Normal 3 4 9" xfId="3477" xr:uid="{00000000-0005-0000-0000-0000940D0000}"/>
    <cellStyle name="Normal 3 5" xfId="3478" xr:uid="{00000000-0005-0000-0000-0000950D0000}"/>
    <cellStyle name="Normal 3 5 2" xfId="3479" xr:uid="{00000000-0005-0000-0000-0000960D0000}"/>
    <cellStyle name="Normal 3 5 2 2" xfId="3480" xr:uid="{00000000-0005-0000-0000-0000970D0000}"/>
    <cellStyle name="Normal 3 5 2 2 2" xfId="3481" xr:uid="{00000000-0005-0000-0000-0000980D0000}"/>
    <cellStyle name="Normal 3 5 2 2 2 2" xfId="3482" xr:uid="{00000000-0005-0000-0000-0000990D0000}"/>
    <cellStyle name="Normal 3 5 2 2 2 2 2" xfId="3483" xr:uid="{00000000-0005-0000-0000-00009A0D0000}"/>
    <cellStyle name="Normal 3 5 2 2 2 3" xfId="3484" xr:uid="{00000000-0005-0000-0000-00009B0D0000}"/>
    <cellStyle name="Normal 3 5 2 2 3" xfId="3485" xr:uid="{00000000-0005-0000-0000-00009C0D0000}"/>
    <cellStyle name="Normal 3 5 2 2 3 2" xfId="3486" xr:uid="{00000000-0005-0000-0000-00009D0D0000}"/>
    <cellStyle name="Normal 3 5 2 2 3 2 2" xfId="3487" xr:uid="{00000000-0005-0000-0000-00009E0D0000}"/>
    <cellStyle name="Normal 3 5 2 2 3 3" xfId="3488" xr:uid="{00000000-0005-0000-0000-00009F0D0000}"/>
    <cellStyle name="Normal 3 5 2 2 4" xfId="3489" xr:uid="{00000000-0005-0000-0000-0000A00D0000}"/>
    <cellStyle name="Normal 3 5 2 2 4 2" xfId="3490" xr:uid="{00000000-0005-0000-0000-0000A10D0000}"/>
    <cellStyle name="Normal 3 5 2 2 5" xfId="3491" xr:uid="{00000000-0005-0000-0000-0000A20D0000}"/>
    <cellStyle name="Normal 3 5 2 2 5 2" xfId="3492" xr:uid="{00000000-0005-0000-0000-0000A30D0000}"/>
    <cellStyle name="Normal 3 5 2 2 6" xfId="3493" xr:uid="{00000000-0005-0000-0000-0000A40D0000}"/>
    <cellStyle name="Normal 3 5 2 3" xfId="3494" xr:uid="{00000000-0005-0000-0000-0000A50D0000}"/>
    <cellStyle name="Normal 3 5 2 3 2" xfId="3495" xr:uid="{00000000-0005-0000-0000-0000A60D0000}"/>
    <cellStyle name="Normal 3 5 2 3 2 2" xfId="3496" xr:uid="{00000000-0005-0000-0000-0000A70D0000}"/>
    <cellStyle name="Normal 3 5 2 3 3" xfId="3497" xr:uid="{00000000-0005-0000-0000-0000A80D0000}"/>
    <cellStyle name="Normal 3 5 2 4" xfId="3498" xr:uid="{00000000-0005-0000-0000-0000A90D0000}"/>
    <cellStyle name="Normal 3 5 2 4 2" xfId="3499" xr:uid="{00000000-0005-0000-0000-0000AA0D0000}"/>
    <cellStyle name="Normal 3 5 2 4 2 2" xfId="3500" xr:uid="{00000000-0005-0000-0000-0000AB0D0000}"/>
    <cellStyle name="Normal 3 5 2 4 3" xfId="3501" xr:uid="{00000000-0005-0000-0000-0000AC0D0000}"/>
    <cellStyle name="Normal 3 5 2 5" xfId="3502" xr:uid="{00000000-0005-0000-0000-0000AD0D0000}"/>
    <cellStyle name="Normal 3 5 2 5 2" xfId="3503" xr:uid="{00000000-0005-0000-0000-0000AE0D0000}"/>
    <cellStyle name="Normal 3 5 2 6" xfId="3504" xr:uid="{00000000-0005-0000-0000-0000AF0D0000}"/>
    <cellStyle name="Normal 3 5 2 6 2" xfId="3505" xr:uid="{00000000-0005-0000-0000-0000B00D0000}"/>
    <cellStyle name="Normal 3 5 2 7" xfId="3506" xr:uid="{00000000-0005-0000-0000-0000B10D0000}"/>
    <cellStyle name="Normal 3 5 3" xfId="3507" xr:uid="{00000000-0005-0000-0000-0000B20D0000}"/>
    <cellStyle name="Normal 3 5 3 2" xfId="3508" xr:uid="{00000000-0005-0000-0000-0000B30D0000}"/>
    <cellStyle name="Normal 3 5 3 2 2" xfId="3509" xr:uid="{00000000-0005-0000-0000-0000B40D0000}"/>
    <cellStyle name="Normal 3 5 3 2 2 2" xfId="3510" xr:uid="{00000000-0005-0000-0000-0000B50D0000}"/>
    <cellStyle name="Normal 3 5 3 2 2 2 2" xfId="3511" xr:uid="{00000000-0005-0000-0000-0000B60D0000}"/>
    <cellStyle name="Normal 3 5 3 2 2 3" xfId="3512" xr:uid="{00000000-0005-0000-0000-0000B70D0000}"/>
    <cellStyle name="Normal 3 5 3 2 3" xfId="3513" xr:uid="{00000000-0005-0000-0000-0000B80D0000}"/>
    <cellStyle name="Normal 3 5 3 2 3 2" xfId="3514" xr:uid="{00000000-0005-0000-0000-0000B90D0000}"/>
    <cellStyle name="Normal 3 5 3 2 3 2 2" xfId="3515" xr:uid="{00000000-0005-0000-0000-0000BA0D0000}"/>
    <cellStyle name="Normal 3 5 3 2 3 3" xfId="3516" xr:uid="{00000000-0005-0000-0000-0000BB0D0000}"/>
    <cellStyle name="Normal 3 5 3 2 4" xfId="3517" xr:uid="{00000000-0005-0000-0000-0000BC0D0000}"/>
    <cellStyle name="Normal 3 5 3 2 4 2" xfId="3518" xr:uid="{00000000-0005-0000-0000-0000BD0D0000}"/>
    <cellStyle name="Normal 3 5 3 2 5" xfId="3519" xr:uid="{00000000-0005-0000-0000-0000BE0D0000}"/>
    <cellStyle name="Normal 3 5 3 2 5 2" xfId="3520" xr:uid="{00000000-0005-0000-0000-0000BF0D0000}"/>
    <cellStyle name="Normal 3 5 3 2 6" xfId="3521" xr:uid="{00000000-0005-0000-0000-0000C00D0000}"/>
    <cellStyle name="Normal 3 5 3 3" xfId="3522" xr:uid="{00000000-0005-0000-0000-0000C10D0000}"/>
    <cellStyle name="Normal 3 5 3 3 2" xfId="3523" xr:uid="{00000000-0005-0000-0000-0000C20D0000}"/>
    <cellStyle name="Normal 3 5 3 3 2 2" xfId="3524" xr:uid="{00000000-0005-0000-0000-0000C30D0000}"/>
    <cellStyle name="Normal 3 5 3 3 3" xfId="3525" xr:uid="{00000000-0005-0000-0000-0000C40D0000}"/>
    <cellStyle name="Normal 3 5 3 4" xfId="3526" xr:uid="{00000000-0005-0000-0000-0000C50D0000}"/>
    <cellStyle name="Normal 3 5 3 4 2" xfId="3527" xr:uid="{00000000-0005-0000-0000-0000C60D0000}"/>
    <cellStyle name="Normal 3 5 3 4 2 2" xfId="3528" xr:uid="{00000000-0005-0000-0000-0000C70D0000}"/>
    <cellStyle name="Normal 3 5 3 4 3" xfId="3529" xr:uid="{00000000-0005-0000-0000-0000C80D0000}"/>
    <cellStyle name="Normal 3 5 3 5" xfId="3530" xr:uid="{00000000-0005-0000-0000-0000C90D0000}"/>
    <cellStyle name="Normal 3 5 3 5 2" xfId="3531" xr:uid="{00000000-0005-0000-0000-0000CA0D0000}"/>
    <cellStyle name="Normal 3 5 3 6" xfId="3532" xr:uid="{00000000-0005-0000-0000-0000CB0D0000}"/>
    <cellStyle name="Normal 3 5 3 6 2" xfId="3533" xr:uid="{00000000-0005-0000-0000-0000CC0D0000}"/>
    <cellStyle name="Normal 3 5 3 7" xfId="3534" xr:uid="{00000000-0005-0000-0000-0000CD0D0000}"/>
    <cellStyle name="Normal 3 5 4" xfId="3535" xr:uid="{00000000-0005-0000-0000-0000CE0D0000}"/>
    <cellStyle name="Normal 3 5 4 2" xfId="3536" xr:uid="{00000000-0005-0000-0000-0000CF0D0000}"/>
    <cellStyle name="Normal 3 5 4 2 2" xfId="3537" xr:uid="{00000000-0005-0000-0000-0000D00D0000}"/>
    <cellStyle name="Normal 3 5 4 2 2 2" xfId="3538" xr:uid="{00000000-0005-0000-0000-0000D10D0000}"/>
    <cellStyle name="Normal 3 5 4 2 3" xfId="3539" xr:uid="{00000000-0005-0000-0000-0000D20D0000}"/>
    <cellStyle name="Normal 3 5 4 3" xfId="3540" xr:uid="{00000000-0005-0000-0000-0000D30D0000}"/>
    <cellStyle name="Normal 3 5 4 3 2" xfId="3541" xr:uid="{00000000-0005-0000-0000-0000D40D0000}"/>
    <cellStyle name="Normal 3 5 4 3 2 2" xfId="3542" xr:uid="{00000000-0005-0000-0000-0000D50D0000}"/>
    <cellStyle name="Normal 3 5 4 3 3" xfId="3543" xr:uid="{00000000-0005-0000-0000-0000D60D0000}"/>
    <cellStyle name="Normal 3 5 4 4" xfId="3544" xr:uid="{00000000-0005-0000-0000-0000D70D0000}"/>
    <cellStyle name="Normal 3 5 4 4 2" xfId="3545" xr:uid="{00000000-0005-0000-0000-0000D80D0000}"/>
    <cellStyle name="Normal 3 5 4 5" xfId="3546" xr:uid="{00000000-0005-0000-0000-0000D90D0000}"/>
    <cellStyle name="Normal 3 5 4 5 2" xfId="3547" xr:uid="{00000000-0005-0000-0000-0000DA0D0000}"/>
    <cellStyle name="Normal 3 5 4 6" xfId="3548" xr:uid="{00000000-0005-0000-0000-0000DB0D0000}"/>
    <cellStyle name="Normal 3 5 5" xfId="3549" xr:uid="{00000000-0005-0000-0000-0000DC0D0000}"/>
    <cellStyle name="Normal 3 5 5 2" xfId="3550" xr:uid="{00000000-0005-0000-0000-0000DD0D0000}"/>
    <cellStyle name="Normal 3 5 5 2 2" xfId="3551" xr:uid="{00000000-0005-0000-0000-0000DE0D0000}"/>
    <cellStyle name="Normal 3 5 5 3" xfId="3552" xr:uid="{00000000-0005-0000-0000-0000DF0D0000}"/>
    <cellStyle name="Normal 3 5 6" xfId="3553" xr:uid="{00000000-0005-0000-0000-0000E00D0000}"/>
    <cellStyle name="Normal 3 5 6 2" xfId="3554" xr:uid="{00000000-0005-0000-0000-0000E10D0000}"/>
    <cellStyle name="Normal 3 5 6 2 2" xfId="3555" xr:uid="{00000000-0005-0000-0000-0000E20D0000}"/>
    <cellStyle name="Normal 3 5 6 3" xfId="3556" xr:uid="{00000000-0005-0000-0000-0000E30D0000}"/>
    <cellStyle name="Normal 3 5 7" xfId="3557" xr:uid="{00000000-0005-0000-0000-0000E40D0000}"/>
    <cellStyle name="Normal 3 5 7 2" xfId="3558" xr:uid="{00000000-0005-0000-0000-0000E50D0000}"/>
    <cellStyle name="Normal 3 5 8" xfId="3559" xr:uid="{00000000-0005-0000-0000-0000E60D0000}"/>
    <cellStyle name="Normal 3 5 8 2" xfId="3560" xr:uid="{00000000-0005-0000-0000-0000E70D0000}"/>
    <cellStyle name="Normal 3 5 9" xfId="3561" xr:uid="{00000000-0005-0000-0000-0000E80D0000}"/>
    <cellStyle name="Normal 3 6" xfId="3562" xr:uid="{00000000-0005-0000-0000-0000E90D0000}"/>
    <cellStyle name="Normal 3 6 2" xfId="3563" xr:uid="{00000000-0005-0000-0000-0000EA0D0000}"/>
    <cellStyle name="Normal 3 6 2 2" xfId="3564" xr:uid="{00000000-0005-0000-0000-0000EB0D0000}"/>
    <cellStyle name="Normal 3 6 2 2 2" xfId="3565" xr:uid="{00000000-0005-0000-0000-0000EC0D0000}"/>
    <cellStyle name="Normal 3 6 2 2 2 2" xfId="3566" xr:uid="{00000000-0005-0000-0000-0000ED0D0000}"/>
    <cellStyle name="Normal 3 6 2 2 3" xfId="3567" xr:uid="{00000000-0005-0000-0000-0000EE0D0000}"/>
    <cellStyle name="Normal 3 6 2 3" xfId="3568" xr:uid="{00000000-0005-0000-0000-0000EF0D0000}"/>
    <cellStyle name="Normal 3 6 2 3 2" xfId="3569" xr:uid="{00000000-0005-0000-0000-0000F00D0000}"/>
    <cellStyle name="Normal 3 6 2 3 2 2" xfId="3570" xr:uid="{00000000-0005-0000-0000-0000F10D0000}"/>
    <cellStyle name="Normal 3 6 2 3 3" xfId="3571" xr:uid="{00000000-0005-0000-0000-0000F20D0000}"/>
    <cellStyle name="Normal 3 6 2 4" xfId="3572" xr:uid="{00000000-0005-0000-0000-0000F30D0000}"/>
    <cellStyle name="Normal 3 6 2 4 2" xfId="3573" xr:uid="{00000000-0005-0000-0000-0000F40D0000}"/>
    <cellStyle name="Normal 3 6 2 5" xfId="3574" xr:uid="{00000000-0005-0000-0000-0000F50D0000}"/>
    <cellStyle name="Normal 3 6 2 5 2" xfId="3575" xr:uid="{00000000-0005-0000-0000-0000F60D0000}"/>
    <cellStyle name="Normal 3 6 2 6" xfId="3576" xr:uid="{00000000-0005-0000-0000-0000F70D0000}"/>
    <cellStyle name="Normal 3 6 3" xfId="3577" xr:uid="{00000000-0005-0000-0000-0000F80D0000}"/>
    <cellStyle name="Normal 3 6 3 2" xfId="3578" xr:uid="{00000000-0005-0000-0000-0000F90D0000}"/>
    <cellStyle name="Normal 3 6 3 2 2" xfId="3579" xr:uid="{00000000-0005-0000-0000-0000FA0D0000}"/>
    <cellStyle name="Normal 3 6 3 3" xfId="3580" xr:uid="{00000000-0005-0000-0000-0000FB0D0000}"/>
    <cellStyle name="Normal 3 6 4" xfId="3581" xr:uid="{00000000-0005-0000-0000-0000FC0D0000}"/>
    <cellStyle name="Normal 3 6 4 2" xfId="3582" xr:uid="{00000000-0005-0000-0000-0000FD0D0000}"/>
    <cellStyle name="Normal 3 6 4 2 2" xfId="3583" xr:uid="{00000000-0005-0000-0000-0000FE0D0000}"/>
    <cellStyle name="Normal 3 6 4 3" xfId="3584" xr:uid="{00000000-0005-0000-0000-0000FF0D0000}"/>
    <cellStyle name="Normal 3 6 5" xfId="3585" xr:uid="{00000000-0005-0000-0000-0000000E0000}"/>
    <cellStyle name="Normal 3 6 5 2" xfId="3586" xr:uid="{00000000-0005-0000-0000-0000010E0000}"/>
    <cellStyle name="Normal 3 6 6" xfId="3587" xr:uid="{00000000-0005-0000-0000-0000020E0000}"/>
    <cellStyle name="Normal 3 6 6 2" xfId="3588" xr:uid="{00000000-0005-0000-0000-0000030E0000}"/>
    <cellStyle name="Normal 3 6 7" xfId="3589" xr:uid="{00000000-0005-0000-0000-0000040E0000}"/>
    <cellStyle name="Normal 3 7" xfId="3590" xr:uid="{00000000-0005-0000-0000-0000050E0000}"/>
    <cellStyle name="Normal 3 7 2" xfId="3591" xr:uid="{00000000-0005-0000-0000-0000060E0000}"/>
    <cellStyle name="Normal 3 7 2 2" xfId="3592" xr:uid="{00000000-0005-0000-0000-0000070E0000}"/>
    <cellStyle name="Normal 3 7 2 2 2" xfId="3593" xr:uid="{00000000-0005-0000-0000-0000080E0000}"/>
    <cellStyle name="Normal 3 7 2 2 2 2" xfId="3594" xr:uid="{00000000-0005-0000-0000-0000090E0000}"/>
    <cellStyle name="Normal 3 7 2 2 3" xfId="3595" xr:uid="{00000000-0005-0000-0000-00000A0E0000}"/>
    <cellStyle name="Normal 3 7 2 3" xfId="3596" xr:uid="{00000000-0005-0000-0000-00000B0E0000}"/>
    <cellStyle name="Normal 3 7 2 3 2" xfId="3597" xr:uid="{00000000-0005-0000-0000-00000C0E0000}"/>
    <cellStyle name="Normal 3 7 2 3 2 2" xfId="3598" xr:uid="{00000000-0005-0000-0000-00000D0E0000}"/>
    <cellStyle name="Normal 3 7 2 3 3" xfId="3599" xr:uid="{00000000-0005-0000-0000-00000E0E0000}"/>
    <cellStyle name="Normal 3 7 2 4" xfId="3600" xr:uid="{00000000-0005-0000-0000-00000F0E0000}"/>
    <cellStyle name="Normal 3 7 2 4 2" xfId="3601" xr:uid="{00000000-0005-0000-0000-0000100E0000}"/>
    <cellStyle name="Normal 3 7 2 5" xfId="3602" xr:uid="{00000000-0005-0000-0000-0000110E0000}"/>
    <cellStyle name="Normal 3 7 2 5 2" xfId="3603" xr:uid="{00000000-0005-0000-0000-0000120E0000}"/>
    <cellStyle name="Normal 3 7 2 6" xfId="3604" xr:uid="{00000000-0005-0000-0000-0000130E0000}"/>
    <cellStyle name="Normal 3 7 3" xfId="3605" xr:uid="{00000000-0005-0000-0000-0000140E0000}"/>
    <cellStyle name="Normal 3 7 3 2" xfId="3606" xr:uid="{00000000-0005-0000-0000-0000150E0000}"/>
    <cellStyle name="Normal 3 7 3 2 2" xfId="3607" xr:uid="{00000000-0005-0000-0000-0000160E0000}"/>
    <cellStyle name="Normal 3 7 3 3" xfId="3608" xr:uid="{00000000-0005-0000-0000-0000170E0000}"/>
    <cellStyle name="Normal 3 7 4" xfId="3609" xr:uid="{00000000-0005-0000-0000-0000180E0000}"/>
    <cellStyle name="Normal 3 7 4 2" xfId="3610" xr:uid="{00000000-0005-0000-0000-0000190E0000}"/>
    <cellStyle name="Normal 3 7 4 2 2" xfId="3611" xr:uid="{00000000-0005-0000-0000-00001A0E0000}"/>
    <cellStyle name="Normal 3 7 4 3" xfId="3612" xr:uid="{00000000-0005-0000-0000-00001B0E0000}"/>
    <cellStyle name="Normal 3 7 5" xfId="3613" xr:uid="{00000000-0005-0000-0000-00001C0E0000}"/>
    <cellStyle name="Normal 3 7 5 2" xfId="3614" xr:uid="{00000000-0005-0000-0000-00001D0E0000}"/>
    <cellStyle name="Normal 3 7 6" xfId="3615" xr:uid="{00000000-0005-0000-0000-00001E0E0000}"/>
    <cellStyle name="Normal 3 7 6 2" xfId="3616" xr:uid="{00000000-0005-0000-0000-00001F0E0000}"/>
    <cellStyle name="Normal 3 7 7" xfId="3617" xr:uid="{00000000-0005-0000-0000-0000200E0000}"/>
    <cellStyle name="Normal 3 8" xfId="3618" xr:uid="{00000000-0005-0000-0000-0000210E0000}"/>
    <cellStyle name="Normal 3 8 2" xfId="3619" xr:uid="{00000000-0005-0000-0000-0000220E0000}"/>
    <cellStyle name="Normal 3 8 2 2" xfId="3620" xr:uid="{00000000-0005-0000-0000-0000230E0000}"/>
    <cellStyle name="Normal 3 8 2 2 2" xfId="3621" xr:uid="{00000000-0005-0000-0000-0000240E0000}"/>
    <cellStyle name="Normal 3 8 2 3" xfId="3622" xr:uid="{00000000-0005-0000-0000-0000250E0000}"/>
    <cellStyle name="Normal 3 8 3" xfId="3623" xr:uid="{00000000-0005-0000-0000-0000260E0000}"/>
    <cellStyle name="Normal 3 8 3 2" xfId="3624" xr:uid="{00000000-0005-0000-0000-0000270E0000}"/>
    <cellStyle name="Normal 3 8 3 2 2" xfId="3625" xr:uid="{00000000-0005-0000-0000-0000280E0000}"/>
    <cellStyle name="Normal 3 8 3 3" xfId="3626" xr:uid="{00000000-0005-0000-0000-0000290E0000}"/>
    <cellStyle name="Normal 3 8 4" xfId="3627" xr:uid="{00000000-0005-0000-0000-00002A0E0000}"/>
    <cellStyle name="Normal 3 8 4 2" xfId="3628" xr:uid="{00000000-0005-0000-0000-00002B0E0000}"/>
    <cellStyle name="Normal 3 8 5" xfId="3629" xr:uid="{00000000-0005-0000-0000-00002C0E0000}"/>
    <cellStyle name="Normal 3 8 5 2" xfId="3630" xr:uid="{00000000-0005-0000-0000-00002D0E0000}"/>
    <cellStyle name="Normal 3 8 6" xfId="3631" xr:uid="{00000000-0005-0000-0000-00002E0E0000}"/>
    <cellStyle name="Normal 3 9" xfId="3632" xr:uid="{00000000-0005-0000-0000-00002F0E0000}"/>
    <cellStyle name="Normal 3 9 2" xfId="3633" xr:uid="{00000000-0005-0000-0000-0000300E0000}"/>
    <cellStyle name="Normal 3 9 2 2" xfId="3634" xr:uid="{00000000-0005-0000-0000-0000310E0000}"/>
    <cellStyle name="Normal 3 9 2 2 2" xfId="3635" xr:uid="{00000000-0005-0000-0000-0000320E0000}"/>
    <cellStyle name="Normal 3 9 2 3" xfId="3636" xr:uid="{00000000-0005-0000-0000-0000330E0000}"/>
    <cellStyle name="Normal 3 9 3" xfId="3637" xr:uid="{00000000-0005-0000-0000-0000340E0000}"/>
    <cellStyle name="Normal 3 9 3 2" xfId="3638" xr:uid="{00000000-0005-0000-0000-0000350E0000}"/>
    <cellStyle name="Normal 3 9 3 2 2" xfId="3639" xr:uid="{00000000-0005-0000-0000-0000360E0000}"/>
    <cellStyle name="Normal 3 9 3 3" xfId="3640" xr:uid="{00000000-0005-0000-0000-0000370E0000}"/>
    <cellStyle name="Normal 3 9 4" xfId="3641" xr:uid="{00000000-0005-0000-0000-0000380E0000}"/>
    <cellStyle name="Normal 3 9 4 2" xfId="3642" xr:uid="{00000000-0005-0000-0000-0000390E0000}"/>
    <cellStyle name="Normal 3 9 5" xfId="3643" xr:uid="{00000000-0005-0000-0000-00003A0E0000}"/>
    <cellStyle name="Normal 3 9 5 2" xfId="3644" xr:uid="{00000000-0005-0000-0000-00003B0E0000}"/>
    <cellStyle name="Normal 3 9 6" xfId="3645" xr:uid="{00000000-0005-0000-0000-00003C0E0000}"/>
    <cellStyle name="Normal 3_BMT Performance Measures for ADM Review" xfId="3646" xr:uid="{00000000-0005-0000-0000-00003D0E0000}"/>
    <cellStyle name="Normal 30" xfId="3647" xr:uid="{00000000-0005-0000-0000-00003E0E0000}"/>
    <cellStyle name="Normal 31" xfId="3648" xr:uid="{00000000-0005-0000-0000-00003F0E0000}"/>
    <cellStyle name="Normal 32" xfId="3649" xr:uid="{00000000-0005-0000-0000-0000400E0000}"/>
    <cellStyle name="Normal 33" xfId="3650" xr:uid="{00000000-0005-0000-0000-0000410E0000}"/>
    <cellStyle name="Normal 4" xfId="3651" xr:uid="{00000000-0005-0000-0000-0000420E0000}"/>
    <cellStyle name="Normal 4 10" xfId="3652" xr:uid="{00000000-0005-0000-0000-0000430E0000}"/>
    <cellStyle name="Normal 4 10 2" xfId="3653" xr:uid="{00000000-0005-0000-0000-0000440E0000}"/>
    <cellStyle name="Normal 4 10 2 2" xfId="3654" xr:uid="{00000000-0005-0000-0000-0000450E0000}"/>
    <cellStyle name="Normal 4 10 3" xfId="3655" xr:uid="{00000000-0005-0000-0000-0000460E0000}"/>
    <cellStyle name="Normal 4 11" xfId="3656" xr:uid="{00000000-0005-0000-0000-0000470E0000}"/>
    <cellStyle name="Normal 4 11 2" xfId="3657" xr:uid="{00000000-0005-0000-0000-0000480E0000}"/>
    <cellStyle name="Normal 4 11 2 2" xfId="3658" xr:uid="{00000000-0005-0000-0000-0000490E0000}"/>
    <cellStyle name="Normal 4 11 3" xfId="3659" xr:uid="{00000000-0005-0000-0000-00004A0E0000}"/>
    <cellStyle name="Normal 4 12" xfId="3660" xr:uid="{00000000-0005-0000-0000-00004B0E0000}"/>
    <cellStyle name="Normal 4 12 2" xfId="3661" xr:uid="{00000000-0005-0000-0000-00004C0E0000}"/>
    <cellStyle name="Normal 4 13" xfId="3662" xr:uid="{00000000-0005-0000-0000-00004D0E0000}"/>
    <cellStyle name="Normal 4 13 2" xfId="3663" xr:uid="{00000000-0005-0000-0000-00004E0E0000}"/>
    <cellStyle name="Normal 4 14" xfId="3664" xr:uid="{00000000-0005-0000-0000-00004F0E0000}"/>
    <cellStyle name="Normal 4 15" xfId="3665" xr:uid="{00000000-0005-0000-0000-0000500E0000}"/>
    <cellStyle name="Normal 4 15 2" xfId="3666" xr:uid="{00000000-0005-0000-0000-0000510E0000}"/>
    <cellStyle name="Normal 4 16" xfId="3667" xr:uid="{00000000-0005-0000-0000-0000520E0000}"/>
    <cellStyle name="Normal 4 17" xfId="3668" xr:uid="{00000000-0005-0000-0000-0000530E0000}"/>
    <cellStyle name="Normal 4 2" xfId="3669" xr:uid="{00000000-0005-0000-0000-0000540E0000}"/>
    <cellStyle name="Normal 4 2 10" xfId="3670" xr:uid="{00000000-0005-0000-0000-0000550E0000}"/>
    <cellStyle name="Normal 4 2 10 2" xfId="3671" xr:uid="{00000000-0005-0000-0000-0000560E0000}"/>
    <cellStyle name="Normal 4 2 11" xfId="3672" xr:uid="{00000000-0005-0000-0000-0000570E0000}"/>
    <cellStyle name="Normal 4 2 11 2" xfId="3673" xr:uid="{00000000-0005-0000-0000-0000580E0000}"/>
    <cellStyle name="Normal 4 2 12" xfId="3674" xr:uid="{00000000-0005-0000-0000-0000590E0000}"/>
    <cellStyle name="Normal 4 2 12 2" xfId="3675" xr:uid="{00000000-0005-0000-0000-00005A0E0000}"/>
    <cellStyle name="Normal 4 2 13" xfId="3676" xr:uid="{00000000-0005-0000-0000-00005B0E0000}"/>
    <cellStyle name="Normal 4 2 14" xfId="3677" xr:uid="{00000000-0005-0000-0000-00005C0E0000}"/>
    <cellStyle name="Normal 4 2 2" xfId="3678" xr:uid="{00000000-0005-0000-0000-00005D0E0000}"/>
    <cellStyle name="Normal 4 2 2 10" xfId="3679" xr:uid="{00000000-0005-0000-0000-00005E0E0000}"/>
    <cellStyle name="Normal 4 2 2 2" xfId="3680" xr:uid="{00000000-0005-0000-0000-00005F0E0000}"/>
    <cellStyle name="Normal 4 2 2 2 2" xfId="3681" xr:uid="{00000000-0005-0000-0000-0000600E0000}"/>
    <cellStyle name="Normal 4 2 2 2 2 2" xfId="3682" xr:uid="{00000000-0005-0000-0000-0000610E0000}"/>
    <cellStyle name="Normal 4 2 2 2 2 2 2" xfId="3683" xr:uid="{00000000-0005-0000-0000-0000620E0000}"/>
    <cellStyle name="Normal 4 2 2 2 2 2 2 2" xfId="3684" xr:uid="{00000000-0005-0000-0000-0000630E0000}"/>
    <cellStyle name="Normal 4 2 2 2 2 2 3" xfId="3685" xr:uid="{00000000-0005-0000-0000-0000640E0000}"/>
    <cellStyle name="Normal 4 2 2 2 2 3" xfId="3686" xr:uid="{00000000-0005-0000-0000-0000650E0000}"/>
    <cellStyle name="Normal 4 2 2 2 2 3 2" xfId="3687" xr:uid="{00000000-0005-0000-0000-0000660E0000}"/>
    <cellStyle name="Normal 4 2 2 2 2 3 2 2" xfId="3688" xr:uid="{00000000-0005-0000-0000-0000670E0000}"/>
    <cellStyle name="Normal 4 2 2 2 2 3 3" xfId="3689" xr:uid="{00000000-0005-0000-0000-0000680E0000}"/>
    <cellStyle name="Normal 4 2 2 2 2 4" xfId="3690" xr:uid="{00000000-0005-0000-0000-0000690E0000}"/>
    <cellStyle name="Normal 4 2 2 2 2 4 2" xfId="3691" xr:uid="{00000000-0005-0000-0000-00006A0E0000}"/>
    <cellStyle name="Normal 4 2 2 2 2 5" xfId="3692" xr:uid="{00000000-0005-0000-0000-00006B0E0000}"/>
    <cellStyle name="Normal 4 2 2 2 2 5 2" xfId="3693" xr:uid="{00000000-0005-0000-0000-00006C0E0000}"/>
    <cellStyle name="Normal 4 2 2 2 2 6" xfId="3694" xr:uid="{00000000-0005-0000-0000-00006D0E0000}"/>
    <cellStyle name="Normal 4 2 2 2 3" xfId="3695" xr:uid="{00000000-0005-0000-0000-00006E0E0000}"/>
    <cellStyle name="Normal 4 2 2 2 3 2" xfId="3696" xr:uid="{00000000-0005-0000-0000-00006F0E0000}"/>
    <cellStyle name="Normal 4 2 2 2 3 2 2" xfId="3697" xr:uid="{00000000-0005-0000-0000-0000700E0000}"/>
    <cellStyle name="Normal 4 2 2 2 3 3" xfId="3698" xr:uid="{00000000-0005-0000-0000-0000710E0000}"/>
    <cellStyle name="Normal 4 2 2 2 4" xfId="3699" xr:uid="{00000000-0005-0000-0000-0000720E0000}"/>
    <cellStyle name="Normal 4 2 2 2 4 2" xfId="3700" xr:uid="{00000000-0005-0000-0000-0000730E0000}"/>
    <cellStyle name="Normal 4 2 2 2 4 2 2" xfId="3701" xr:uid="{00000000-0005-0000-0000-0000740E0000}"/>
    <cellStyle name="Normal 4 2 2 2 4 3" xfId="3702" xr:uid="{00000000-0005-0000-0000-0000750E0000}"/>
    <cellStyle name="Normal 4 2 2 2 5" xfId="3703" xr:uid="{00000000-0005-0000-0000-0000760E0000}"/>
    <cellStyle name="Normal 4 2 2 2 5 2" xfId="3704" xr:uid="{00000000-0005-0000-0000-0000770E0000}"/>
    <cellStyle name="Normal 4 2 2 2 6" xfId="3705" xr:uid="{00000000-0005-0000-0000-0000780E0000}"/>
    <cellStyle name="Normal 4 2 2 2 6 2" xfId="3706" xr:uid="{00000000-0005-0000-0000-0000790E0000}"/>
    <cellStyle name="Normal 4 2 2 2 7" xfId="3707" xr:uid="{00000000-0005-0000-0000-00007A0E0000}"/>
    <cellStyle name="Normal 4 2 2 3" xfId="3708" xr:uid="{00000000-0005-0000-0000-00007B0E0000}"/>
    <cellStyle name="Normal 4 2 2 3 2" xfId="3709" xr:uid="{00000000-0005-0000-0000-00007C0E0000}"/>
    <cellStyle name="Normal 4 2 2 3 2 2" xfId="3710" xr:uid="{00000000-0005-0000-0000-00007D0E0000}"/>
    <cellStyle name="Normal 4 2 2 3 2 2 2" xfId="3711" xr:uid="{00000000-0005-0000-0000-00007E0E0000}"/>
    <cellStyle name="Normal 4 2 2 3 2 2 2 2" xfId="3712" xr:uid="{00000000-0005-0000-0000-00007F0E0000}"/>
    <cellStyle name="Normal 4 2 2 3 2 2 3" xfId="3713" xr:uid="{00000000-0005-0000-0000-0000800E0000}"/>
    <cellStyle name="Normal 4 2 2 3 2 3" xfId="3714" xr:uid="{00000000-0005-0000-0000-0000810E0000}"/>
    <cellStyle name="Normal 4 2 2 3 2 3 2" xfId="3715" xr:uid="{00000000-0005-0000-0000-0000820E0000}"/>
    <cellStyle name="Normal 4 2 2 3 2 3 2 2" xfId="3716" xr:uid="{00000000-0005-0000-0000-0000830E0000}"/>
    <cellStyle name="Normal 4 2 2 3 2 3 3" xfId="3717" xr:uid="{00000000-0005-0000-0000-0000840E0000}"/>
    <cellStyle name="Normal 4 2 2 3 2 4" xfId="3718" xr:uid="{00000000-0005-0000-0000-0000850E0000}"/>
    <cellStyle name="Normal 4 2 2 3 2 4 2" xfId="3719" xr:uid="{00000000-0005-0000-0000-0000860E0000}"/>
    <cellStyle name="Normal 4 2 2 3 2 5" xfId="3720" xr:uid="{00000000-0005-0000-0000-0000870E0000}"/>
    <cellStyle name="Normal 4 2 2 3 2 5 2" xfId="3721" xr:uid="{00000000-0005-0000-0000-0000880E0000}"/>
    <cellStyle name="Normal 4 2 2 3 2 6" xfId="3722" xr:uid="{00000000-0005-0000-0000-0000890E0000}"/>
    <cellStyle name="Normal 4 2 2 3 3" xfId="3723" xr:uid="{00000000-0005-0000-0000-00008A0E0000}"/>
    <cellStyle name="Normal 4 2 2 3 3 2" xfId="3724" xr:uid="{00000000-0005-0000-0000-00008B0E0000}"/>
    <cellStyle name="Normal 4 2 2 3 3 2 2" xfId="3725" xr:uid="{00000000-0005-0000-0000-00008C0E0000}"/>
    <cellStyle name="Normal 4 2 2 3 3 3" xfId="3726" xr:uid="{00000000-0005-0000-0000-00008D0E0000}"/>
    <cellStyle name="Normal 4 2 2 3 4" xfId="3727" xr:uid="{00000000-0005-0000-0000-00008E0E0000}"/>
    <cellStyle name="Normal 4 2 2 3 4 2" xfId="3728" xr:uid="{00000000-0005-0000-0000-00008F0E0000}"/>
    <cellStyle name="Normal 4 2 2 3 4 2 2" xfId="3729" xr:uid="{00000000-0005-0000-0000-0000900E0000}"/>
    <cellStyle name="Normal 4 2 2 3 4 3" xfId="3730" xr:uid="{00000000-0005-0000-0000-0000910E0000}"/>
    <cellStyle name="Normal 4 2 2 3 5" xfId="3731" xr:uid="{00000000-0005-0000-0000-0000920E0000}"/>
    <cellStyle name="Normal 4 2 2 3 5 2" xfId="3732" xr:uid="{00000000-0005-0000-0000-0000930E0000}"/>
    <cellStyle name="Normal 4 2 2 3 6" xfId="3733" xr:uid="{00000000-0005-0000-0000-0000940E0000}"/>
    <cellStyle name="Normal 4 2 2 3 6 2" xfId="3734" xr:uid="{00000000-0005-0000-0000-0000950E0000}"/>
    <cellStyle name="Normal 4 2 2 3 7" xfId="3735" xr:uid="{00000000-0005-0000-0000-0000960E0000}"/>
    <cellStyle name="Normal 4 2 2 4" xfId="3736" xr:uid="{00000000-0005-0000-0000-0000970E0000}"/>
    <cellStyle name="Normal 4 2 2 4 2" xfId="3737" xr:uid="{00000000-0005-0000-0000-0000980E0000}"/>
    <cellStyle name="Normal 4 2 2 4 2 2" xfId="3738" xr:uid="{00000000-0005-0000-0000-0000990E0000}"/>
    <cellStyle name="Normal 4 2 2 4 2 2 2" xfId="3739" xr:uid="{00000000-0005-0000-0000-00009A0E0000}"/>
    <cellStyle name="Normal 4 2 2 4 2 3" xfId="3740" xr:uid="{00000000-0005-0000-0000-00009B0E0000}"/>
    <cellStyle name="Normal 4 2 2 4 3" xfId="3741" xr:uid="{00000000-0005-0000-0000-00009C0E0000}"/>
    <cellStyle name="Normal 4 2 2 4 3 2" xfId="3742" xr:uid="{00000000-0005-0000-0000-00009D0E0000}"/>
    <cellStyle name="Normal 4 2 2 4 3 2 2" xfId="3743" xr:uid="{00000000-0005-0000-0000-00009E0E0000}"/>
    <cellStyle name="Normal 4 2 2 4 3 3" xfId="3744" xr:uid="{00000000-0005-0000-0000-00009F0E0000}"/>
    <cellStyle name="Normal 4 2 2 4 4" xfId="3745" xr:uid="{00000000-0005-0000-0000-0000A00E0000}"/>
    <cellStyle name="Normal 4 2 2 4 4 2" xfId="3746" xr:uid="{00000000-0005-0000-0000-0000A10E0000}"/>
    <cellStyle name="Normal 4 2 2 4 5" xfId="3747" xr:uid="{00000000-0005-0000-0000-0000A20E0000}"/>
    <cellStyle name="Normal 4 2 2 4 5 2" xfId="3748" xr:uid="{00000000-0005-0000-0000-0000A30E0000}"/>
    <cellStyle name="Normal 4 2 2 4 6" xfId="3749" xr:uid="{00000000-0005-0000-0000-0000A40E0000}"/>
    <cellStyle name="Normal 4 2 2 5" xfId="3750" xr:uid="{00000000-0005-0000-0000-0000A50E0000}"/>
    <cellStyle name="Normal 4 2 2 5 2" xfId="3751" xr:uid="{00000000-0005-0000-0000-0000A60E0000}"/>
    <cellStyle name="Normal 4 2 2 5 2 2" xfId="3752" xr:uid="{00000000-0005-0000-0000-0000A70E0000}"/>
    <cellStyle name="Normal 4 2 2 5 2 2 2" xfId="3753" xr:uid="{00000000-0005-0000-0000-0000A80E0000}"/>
    <cellStyle name="Normal 4 2 2 5 2 3" xfId="3754" xr:uid="{00000000-0005-0000-0000-0000A90E0000}"/>
    <cellStyle name="Normal 4 2 2 5 3" xfId="3755" xr:uid="{00000000-0005-0000-0000-0000AA0E0000}"/>
    <cellStyle name="Normal 4 2 2 5 3 2" xfId="3756" xr:uid="{00000000-0005-0000-0000-0000AB0E0000}"/>
    <cellStyle name="Normal 4 2 2 5 3 2 2" xfId="3757" xr:uid="{00000000-0005-0000-0000-0000AC0E0000}"/>
    <cellStyle name="Normal 4 2 2 5 3 3" xfId="3758" xr:uid="{00000000-0005-0000-0000-0000AD0E0000}"/>
    <cellStyle name="Normal 4 2 2 5 4" xfId="3759" xr:uid="{00000000-0005-0000-0000-0000AE0E0000}"/>
    <cellStyle name="Normal 4 2 2 5 4 2" xfId="3760" xr:uid="{00000000-0005-0000-0000-0000AF0E0000}"/>
    <cellStyle name="Normal 4 2 2 5 5" xfId="3761" xr:uid="{00000000-0005-0000-0000-0000B00E0000}"/>
    <cellStyle name="Normal 4 2 2 5 5 2" xfId="3762" xr:uid="{00000000-0005-0000-0000-0000B10E0000}"/>
    <cellStyle name="Normal 4 2 2 5 6" xfId="3763" xr:uid="{00000000-0005-0000-0000-0000B20E0000}"/>
    <cellStyle name="Normal 4 2 2 6" xfId="3764" xr:uid="{00000000-0005-0000-0000-0000B30E0000}"/>
    <cellStyle name="Normal 4 2 2 6 2" xfId="3765" xr:uid="{00000000-0005-0000-0000-0000B40E0000}"/>
    <cellStyle name="Normal 4 2 2 6 2 2" xfId="3766" xr:uid="{00000000-0005-0000-0000-0000B50E0000}"/>
    <cellStyle name="Normal 4 2 2 6 3" xfId="3767" xr:uid="{00000000-0005-0000-0000-0000B60E0000}"/>
    <cellStyle name="Normal 4 2 2 7" xfId="3768" xr:uid="{00000000-0005-0000-0000-0000B70E0000}"/>
    <cellStyle name="Normal 4 2 2 7 2" xfId="3769" xr:uid="{00000000-0005-0000-0000-0000B80E0000}"/>
    <cellStyle name="Normal 4 2 2 7 2 2" xfId="3770" xr:uid="{00000000-0005-0000-0000-0000B90E0000}"/>
    <cellStyle name="Normal 4 2 2 7 3" xfId="3771" xr:uid="{00000000-0005-0000-0000-0000BA0E0000}"/>
    <cellStyle name="Normal 4 2 2 8" xfId="3772" xr:uid="{00000000-0005-0000-0000-0000BB0E0000}"/>
    <cellStyle name="Normal 4 2 2 8 2" xfId="3773" xr:uid="{00000000-0005-0000-0000-0000BC0E0000}"/>
    <cellStyle name="Normal 4 2 2 9" xfId="3774" xr:uid="{00000000-0005-0000-0000-0000BD0E0000}"/>
    <cellStyle name="Normal 4 2 2 9 2" xfId="3775" xr:uid="{00000000-0005-0000-0000-0000BE0E0000}"/>
    <cellStyle name="Normal 4 2 3" xfId="3776" xr:uid="{00000000-0005-0000-0000-0000BF0E0000}"/>
    <cellStyle name="Normal 4 2 3 2" xfId="3777" xr:uid="{00000000-0005-0000-0000-0000C00E0000}"/>
    <cellStyle name="Normal 4 2 3 2 2" xfId="3778" xr:uid="{00000000-0005-0000-0000-0000C10E0000}"/>
    <cellStyle name="Normal 4 2 3 2 2 2" xfId="3779" xr:uid="{00000000-0005-0000-0000-0000C20E0000}"/>
    <cellStyle name="Normal 4 2 3 2 2 2 2" xfId="3780" xr:uid="{00000000-0005-0000-0000-0000C30E0000}"/>
    <cellStyle name="Normal 4 2 3 2 2 2 2 2" xfId="3781" xr:uid="{00000000-0005-0000-0000-0000C40E0000}"/>
    <cellStyle name="Normal 4 2 3 2 2 2 3" xfId="3782" xr:uid="{00000000-0005-0000-0000-0000C50E0000}"/>
    <cellStyle name="Normal 4 2 3 2 2 3" xfId="3783" xr:uid="{00000000-0005-0000-0000-0000C60E0000}"/>
    <cellStyle name="Normal 4 2 3 2 2 3 2" xfId="3784" xr:uid="{00000000-0005-0000-0000-0000C70E0000}"/>
    <cellStyle name="Normal 4 2 3 2 2 3 2 2" xfId="3785" xr:uid="{00000000-0005-0000-0000-0000C80E0000}"/>
    <cellStyle name="Normal 4 2 3 2 2 3 3" xfId="3786" xr:uid="{00000000-0005-0000-0000-0000C90E0000}"/>
    <cellStyle name="Normal 4 2 3 2 2 4" xfId="3787" xr:uid="{00000000-0005-0000-0000-0000CA0E0000}"/>
    <cellStyle name="Normal 4 2 3 2 2 4 2" xfId="3788" xr:uid="{00000000-0005-0000-0000-0000CB0E0000}"/>
    <cellStyle name="Normal 4 2 3 2 2 5" xfId="3789" xr:uid="{00000000-0005-0000-0000-0000CC0E0000}"/>
    <cellStyle name="Normal 4 2 3 2 2 5 2" xfId="3790" xr:uid="{00000000-0005-0000-0000-0000CD0E0000}"/>
    <cellStyle name="Normal 4 2 3 2 2 6" xfId="3791" xr:uid="{00000000-0005-0000-0000-0000CE0E0000}"/>
    <cellStyle name="Normal 4 2 3 2 3" xfId="3792" xr:uid="{00000000-0005-0000-0000-0000CF0E0000}"/>
    <cellStyle name="Normal 4 2 3 2 3 2" xfId="3793" xr:uid="{00000000-0005-0000-0000-0000D00E0000}"/>
    <cellStyle name="Normal 4 2 3 2 3 2 2" xfId="3794" xr:uid="{00000000-0005-0000-0000-0000D10E0000}"/>
    <cellStyle name="Normal 4 2 3 2 3 3" xfId="3795" xr:uid="{00000000-0005-0000-0000-0000D20E0000}"/>
    <cellStyle name="Normal 4 2 3 2 4" xfId="3796" xr:uid="{00000000-0005-0000-0000-0000D30E0000}"/>
    <cellStyle name="Normal 4 2 3 2 4 2" xfId="3797" xr:uid="{00000000-0005-0000-0000-0000D40E0000}"/>
    <cellStyle name="Normal 4 2 3 2 4 2 2" xfId="3798" xr:uid="{00000000-0005-0000-0000-0000D50E0000}"/>
    <cellStyle name="Normal 4 2 3 2 4 3" xfId="3799" xr:uid="{00000000-0005-0000-0000-0000D60E0000}"/>
    <cellStyle name="Normal 4 2 3 2 5" xfId="3800" xr:uid="{00000000-0005-0000-0000-0000D70E0000}"/>
    <cellStyle name="Normal 4 2 3 2 5 2" xfId="3801" xr:uid="{00000000-0005-0000-0000-0000D80E0000}"/>
    <cellStyle name="Normal 4 2 3 2 6" xfId="3802" xr:uid="{00000000-0005-0000-0000-0000D90E0000}"/>
    <cellStyle name="Normal 4 2 3 2 6 2" xfId="3803" xr:uid="{00000000-0005-0000-0000-0000DA0E0000}"/>
    <cellStyle name="Normal 4 2 3 2 7" xfId="3804" xr:uid="{00000000-0005-0000-0000-0000DB0E0000}"/>
    <cellStyle name="Normal 4 2 3 3" xfId="3805" xr:uid="{00000000-0005-0000-0000-0000DC0E0000}"/>
    <cellStyle name="Normal 4 2 3 3 2" xfId="3806" xr:uid="{00000000-0005-0000-0000-0000DD0E0000}"/>
    <cellStyle name="Normal 4 2 3 3 2 2" xfId="3807" xr:uid="{00000000-0005-0000-0000-0000DE0E0000}"/>
    <cellStyle name="Normal 4 2 3 3 2 2 2" xfId="3808" xr:uid="{00000000-0005-0000-0000-0000DF0E0000}"/>
    <cellStyle name="Normal 4 2 3 3 2 2 2 2" xfId="3809" xr:uid="{00000000-0005-0000-0000-0000E00E0000}"/>
    <cellStyle name="Normal 4 2 3 3 2 2 3" xfId="3810" xr:uid="{00000000-0005-0000-0000-0000E10E0000}"/>
    <cellStyle name="Normal 4 2 3 3 2 3" xfId="3811" xr:uid="{00000000-0005-0000-0000-0000E20E0000}"/>
    <cellStyle name="Normal 4 2 3 3 2 3 2" xfId="3812" xr:uid="{00000000-0005-0000-0000-0000E30E0000}"/>
    <cellStyle name="Normal 4 2 3 3 2 3 2 2" xfId="3813" xr:uid="{00000000-0005-0000-0000-0000E40E0000}"/>
    <cellStyle name="Normal 4 2 3 3 2 3 3" xfId="3814" xr:uid="{00000000-0005-0000-0000-0000E50E0000}"/>
    <cellStyle name="Normal 4 2 3 3 2 4" xfId="3815" xr:uid="{00000000-0005-0000-0000-0000E60E0000}"/>
    <cellStyle name="Normal 4 2 3 3 2 4 2" xfId="3816" xr:uid="{00000000-0005-0000-0000-0000E70E0000}"/>
    <cellStyle name="Normal 4 2 3 3 2 5" xfId="3817" xr:uid="{00000000-0005-0000-0000-0000E80E0000}"/>
    <cellStyle name="Normal 4 2 3 3 2 5 2" xfId="3818" xr:uid="{00000000-0005-0000-0000-0000E90E0000}"/>
    <cellStyle name="Normal 4 2 3 3 2 6" xfId="3819" xr:uid="{00000000-0005-0000-0000-0000EA0E0000}"/>
    <cellStyle name="Normal 4 2 3 3 3" xfId="3820" xr:uid="{00000000-0005-0000-0000-0000EB0E0000}"/>
    <cellStyle name="Normal 4 2 3 3 3 2" xfId="3821" xr:uid="{00000000-0005-0000-0000-0000EC0E0000}"/>
    <cellStyle name="Normal 4 2 3 3 3 2 2" xfId="3822" xr:uid="{00000000-0005-0000-0000-0000ED0E0000}"/>
    <cellStyle name="Normal 4 2 3 3 3 3" xfId="3823" xr:uid="{00000000-0005-0000-0000-0000EE0E0000}"/>
    <cellStyle name="Normal 4 2 3 3 4" xfId="3824" xr:uid="{00000000-0005-0000-0000-0000EF0E0000}"/>
    <cellStyle name="Normal 4 2 3 3 4 2" xfId="3825" xr:uid="{00000000-0005-0000-0000-0000F00E0000}"/>
    <cellStyle name="Normal 4 2 3 3 4 2 2" xfId="3826" xr:uid="{00000000-0005-0000-0000-0000F10E0000}"/>
    <cellStyle name="Normal 4 2 3 3 4 3" xfId="3827" xr:uid="{00000000-0005-0000-0000-0000F20E0000}"/>
    <cellStyle name="Normal 4 2 3 3 5" xfId="3828" xr:uid="{00000000-0005-0000-0000-0000F30E0000}"/>
    <cellStyle name="Normal 4 2 3 3 5 2" xfId="3829" xr:uid="{00000000-0005-0000-0000-0000F40E0000}"/>
    <cellStyle name="Normal 4 2 3 3 6" xfId="3830" xr:uid="{00000000-0005-0000-0000-0000F50E0000}"/>
    <cellStyle name="Normal 4 2 3 3 6 2" xfId="3831" xr:uid="{00000000-0005-0000-0000-0000F60E0000}"/>
    <cellStyle name="Normal 4 2 3 3 7" xfId="3832" xr:uid="{00000000-0005-0000-0000-0000F70E0000}"/>
    <cellStyle name="Normal 4 2 3 4" xfId="3833" xr:uid="{00000000-0005-0000-0000-0000F80E0000}"/>
    <cellStyle name="Normal 4 2 3 4 2" xfId="3834" xr:uid="{00000000-0005-0000-0000-0000F90E0000}"/>
    <cellStyle name="Normal 4 2 3 4 2 2" xfId="3835" xr:uid="{00000000-0005-0000-0000-0000FA0E0000}"/>
    <cellStyle name="Normal 4 2 3 4 2 2 2" xfId="3836" xr:uid="{00000000-0005-0000-0000-0000FB0E0000}"/>
    <cellStyle name="Normal 4 2 3 4 2 3" xfId="3837" xr:uid="{00000000-0005-0000-0000-0000FC0E0000}"/>
    <cellStyle name="Normal 4 2 3 4 3" xfId="3838" xr:uid="{00000000-0005-0000-0000-0000FD0E0000}"/>
    <cellStyle name="Normal 4 2 3 4 3 2" xfId="3839" xr:uid="{00000000-0005-0000-0000-0000FE0E0000}"/>
    <cellStyle name="Normal 4 2 3 4 3 2 2" xfId="3840" xr:uid="{00000000-0005-0000-0000-0000FF0E0000}"/>
    <cellStyle name="Normal 4 2 3 4 3 3" xfId="3841" xr:uid="{00000000-0005-0000-0000-0000000F0000}"/>
    <cellStyle name="Normal 4 2 3 4 4" xfId="3842" xr:uid="{00000000-0005-0000-0000-0000010F0000}"/>
    <cellStyle name="Normal 4 2 3 4 4 2" xfId="3843" xr:uid="{00000000-0005-0000-0000-0000020F0000}"/>
    <cellStyle name="Normal 4 2 3 4 5" xfId="3844" xr:uid="{00000000-0005-0000-0000-0000030F0000}"/>
    <cellStyle name="Normal 4 2 3 4 5 2" xfId="3845" xr:uid="{00000000-0005-0000-0000-0000040F0000}"/>
    <cellStyle name="Normal 4 2 3 4 6" xfId="3846" xr:uid="{00000000-0005-0000-0000-0000050F0000}"/>
    <cellStyle name="Normal 4 2 3 5" xfId="3847" xr:uid="{00000000-0005-0000-0000-0000060F0000}"/>
    <cellStyle name="Normal 4 2 3 5 2" xfId="3848" xr:uid="{00000000-0005-0000-0000-0000070F0000}"/>
    <cellStyle name="Normal 4 2 3 5 2 2" xfId="3849" xr:uid="{00000000-0005-0000-0000-0000080F0000}"/>
    <cellStyle name="Normal 4 2 3 5 3" xfId="3850" xr:uid="{00000000-0005-0000-0000-0000090F0000}"/>
    <cellStyle name="Normal 4 2 3 6" xfId="3851" xr:uid="{00000000-0005-0000-0000-00000A0F0000}"/>
    <cellStyle name="Normal 4 2 3 6 2" xfId="3852" xr:uid="{00000000-0005-0000-0000-00000B0F0000}"/>
    <cellStyle name="Normal 4 2 3 6 2 2" xfId="3853" xr:uid="{00000000-0005-0000-0000-00000C0F0000}"/>
    <cellStyle name="Normal 4 2 3 6 3" xfId="3854" xr:uid="{00000000-0005-0000-0000-00000D0F0000}"/>
    <cellStyle name="Normal 4 2 3 7" xfId="3855" xr:uid="{00000000-0005-0000-0000-00000E0F0000}"/>
    <cellStyle name="Normal 4 2 3 7 2" xfId="3856" xr:uid="{00000000-0005-0000-0000-00000F0F0000}"/>
    <cellStyle name="Normal 4 2 3 8" xfId="3857" xr:uid="{00000000-0005-0000-0000-0000100F0000}"/>
    <cellStyle name="Normal 4 2 3 8 2" xfId="3858" xr:uid="{00000000-0005-0000-0000-0000110F0000}"/>
    <cellStyle name="Normal 4 2 3 9" xfId="3859" xr:uid="{00000000-0005-0000-0000-0000120F0000}"/>
    <cellStyle name="Normal 4 2 4" xfId="3860" xr:uid="{00000000-0005-0000-0000-0000130F0000}"/>
    <cellStyle name="Normal 4 2 4 2" xfId="3861" xr:uid="{00000000-0005-0000-0000-0000140F0000}"/>
    <cellStyle name="Normal 4 2 4 2 2" xfId="3862" xr:uid="{00000000-0005-0000-0000-0000150F0000}"/>
    <cellStyle name="Normal 4 2 4 2 2 2" xfId="3863" xr:uid="{00000000-0005-0000-0000-0000160F0000}"/>
    <cellStyle name="Normal 4 2 4 2 2 2 2" xfId="3864" xr:uid="{00000000-0005-0000-0000-0000170F0000}"/>
    <cellStyle name="Normal 4 2 4 2 2 3" xfId="3865" xr:uid="{00000000-0005-0000-0000-0000180F0000}"/>
    <cellStyle name="Normal 4 2 4 2 3" xfId="3866" xr:uid="{00000000-0005-0000-0000-0000190F0000}"/>
    <cellStyle name="Normal 4 2 4 2 3 2" xfId="3867" xr:uid="{00000000-0005-0000-0000-00001A0F0000}"/>
    <cellStyle name="Normal 4 2 4 2 3 2 2" xfId="3868" xr:uid="{00000000-0005-0000-0000-00001B0F0000}"/>
    <cellStyle name="Normal 4 2 4 2 3 3" xfId="3869" xr:uid="{00000000-0005-0000-0000-00001C0F0000}"/>
    <cellStyle name="Normal 4 2 4 2 4" xfId="3870" xr:uid="{00000000-0005-0000-0000-00001D0F0000}"/>
    <cellStyle name="Normal 4 2 4 2 4 2" xfId="3871" xr:uid="{00000000-0005-0000-0000-00001E0F0000}"/>
    <cellStyle name="Normal 4 2 4 2 5" xfId="3872" xr:uid="{00000000-0005-0000-0000-00001F0F0000}"/>
    <cellStyle name="Normal 4 2 4 2 5 2" xfId="3873" xr:uid="{00000000-0005-0000-0000-0000200F0000}"/>
    <cellStyle name="Normal 4 2 4 2 6" xfId="3874" xr:uid="{00000000-0005-0000-0000-0000210F0000}"/>
    <cellStyle name="Normal 4 2 4 3" xfId="3875" xr:uid="{00000000-0005-0000-0000-0000220F0000}"/>
    <cellStyle name="Normal 4 2 4 3 2" xfId="3876" xr:uid="{00000000-0005-0000-0000-0000230F0000}"/>
    <cellStyle name="Normal 4 2 4 3 2 2" xfId="3877" xr:uid="{00000000-0005-0000-0000-0000240F0000}"/>
    <cellStyle name="Normal 4 2 4 3 3" xfId="3878" xr:uid="{00000000-0005-0000-0000-0000250F0000}"/>
    <cellStyle name="Normal 4 2 4 4" xfId="3879" xr:uid="{00000000-0005-0000-0000-0000260F0000}"/>
    <cellStyle name="Normal 4 2 4 4 2" xfId="3880" xr:uid="{00000000-0005-0000-0000-0000270F0000}"/>
    <cellStyle name="Normal 4 2 4 4 2 2" xfId="3881" xr:uid="{00000000-0005-0000-0000-0000280F0000}"/>
    <cellStyle name="Normal 4 2 4 4 3" xfId="3882" xr:uid="{00000000-0005-0000-0000-0000290F0000}"/>
    <cellStyle name="Normal 4 2 4 5" xfId="3883" xr:uid="{00000000-0005-0000-0000-00002A0F0000}"/>
    <cellStyle name="Normal 4 2 4 5 2" xfId="3884" xr:uid="{00000000-0005-0000-0000-00002B0F0000}"/>
    <cellStyle name="Normal 4 2 4 6" xfId="3885" xr:uid="{00000000-0005-0000-0000-00002C0F0000}"/>
    <cellStyle name="Normal 4 2 4 6 2" xfId="3886" xr:uid="{00000000-0005-0000-0000-00002D0F0000}"/>
    <cellStyle name="Normal 4 2 4 7" xfId="3887" xr:uid="{00000000-0005-0000-0000-00002E0F0000}"/>
    <cellStyle name="Normal 4 2 5" xfId="3888" xr:uid="{00000000-0005-0000-0000-00002F0F0000}"/>
    <cellStyle name="Normal 4 2 5 2" xfId="3889" xr:uid="{00000000-0005-0000-0000-0000300F0000}"/>
    <cellStyle name="Normal 4 2 5 2 2" xfId="3890" xr:uid="{00000000-0005-0000-0000-0000310F0000}"/>
    <cellStyle name="Normal 4 2 5 2 2 2" xfId="3891" xr:uid="{00000000-0005-0000-0000-0000320F0000}"/>
    <cellStyle name="Normal 4 2 5 2 2 2 2" xfId="3892" xr:uid="{00000000-0005-0000-0000-0000330F0000}"/>
    <cellStyle name="Normal 4 2 5 2 2 3" xfId="3893" xr:uid="{00000000-0005-0000-0000-0000340F0000}"/>
    <cellStyle name="Normal 4 2 5 2 3" xfId="3894" xr:uid="{00000000-0005-0000-0000-0000350F0000}"/>
    <cellStyle name="Normal 4 2 5 2 3 2" xfId="3895" xr:uid="{00000000-0005-0000-0000-0000360F0000}"/>
    <cellStyle name="Normal 4 2 5 2 3 2 2" xfId="3896" xr:uid="{00000000-0005-0000-0000-0000370F0000}"/>
    <cellStyle name="Normal 4 2 5 2 3 3" xfId="3897" xr:uid="{00000000-0005-0000-0000-0000380F0000}"/>
    <cellStyle name="Normal 4 2 5 2 4" xfId="3898" xr:uid="{00000000-0005-0000-0000-0000390F0000}"/>
    <cellStyle name="Normal 4 2 5 2 4 2" xfId="3899" xr:uid="{00000000-0005-0000-0000-00003A0F0000}"/>
    <cellStyle name="Normal 4 2 5 2 5" xfId="3900" xr:uid="{00000000-0005-0000-0000-00003B0F0000}"/>
    <cellStyle name="Normal 4 2 5 2 5 2" xfId="3901" xr:uid="{00000000-0005-0000-0000-00003C0F0000}"/>
    <cellStyle name="Normal 4 2 5 2 6" xfId="3902" xr:uid="{00000000-0005-0000-0000-00003D0F0000}"/>
    <cellStyle name="Normal 4 2 5 3" xfId="3903" xr:uid="{00000000-0005-0000-0000-00003E0F0000}"/>
    <cellStyle name="Normal 4 2 5 3 2" xfId="3904" xr:uid="{00000000-0005-0000-0000-00003F0F0000}"/>
    <cellStyle name="Normal 4 2 5 3 2 2" xfId="3905" xr:uid="{00000000-0005-0000-0000-0000400F0000}"/>
    <cellStyle name="Normal 4 2 5 3 3" xfId="3906" xr:uid="{00000000-0005-0000-0000-0000410F0000}"/>
    <cellStyle name="Normal 4 2 5 4" xfId="3907" xr:uid="{00000000-0005-0000-0000-0000420F0000}"/>
    <cellStyle name="Normal 4 2 5 4 2" xfId="3908" xr:uid="{00000000-0005-0000-0000-0000430F0000}"/>
    <cellStyle name="Normal 4 2 5 4 2 2" xfId="3909" xr:uid="{00000000-0005-0000-0000-0000440F0000}"/>
    <cellStyle name="Normal 4 2 5 4 3" xfId="3910" xr:uid="{00000000-0005-0000-0000-0000450F0000}"/>
    <cellStyle name="Normal 4 2 5 5" xfId="3911" xr:uid="{00000000-0005-0000-0000-0000460F0000}"/>
    <cellStyle name="Normal 4 2 5 5 2" xfId="3912" xr:uid="{00000000-0005-0000-0000-0000470F0000}"/>
    <cellStyle name="Normal 4 2 5 6" xfId="3913" xr:uid="{00000000-0005-0000-0000-0000480F0000}"/>
    <cellStyle name="Normal 4 2 5 6 2" xfId="3914" xr:uid="{00000000-0005-0000-0000-0000490F0000}"/>
    <cellStyle name="Normal 4 2 5 7" xfId="3915" xr:uid="{00000000-0005-0000-0000-00004A0F0000}"/>
    <cellStyle name="Normal 4 2 6" xfId="3916" xr:uid="{00000000-0005-0000-0000-00004B0F0000}"/>
    <cellStyle name="Normal 4 2 6 2" xfId="3917" xr:uid="{00000000-0005-0000-0000-00004C0F0000}"/>
    <cellStyle name="Normal 4 2 6 2 2" xfId="3918" xr:uid="{00000000-0005-0000-0000-00004D0F0000}"/>
    <cellStyle name="Normal 4 2 6 2 2 2" xfId="3919" xr:uid="{00000000-0005-0000-0000-00004E0F0000}"/>
    <cellStyle name="Normal 4 2 6 2 3" xfId="3920" xr:uid="{00000000-0005-0000-0000-00004F0F0000}"/>
    <cellStyle name="Normal 4 2 6 3" xfId="3921" xr:uid="{00000000-0005-0000-0000-0000500F0000}"/>
    <cellStyle name="Normal 4 2 6 3 2" xfId="3922" xr:uid="{00000000-0005-0000-0000-0000510F0000}"/>
    <cellStyle name="Normal 4 2 6 3 2 2" xfId="3923" xr:uid="{00000000-0005-0000-0000-0000520F0000}"/>
    <cellStyle name="Normal 4 2 6 3 3" xfId="3924" xr:uid="{00000000-0005-0000-0000-0000530F0000}"/>
    <cellStyle name="Normal 4 2 6 4" xfId="3925" xr:uid="{00000000-0005-0000-0000-0000540F0000}"/>
    <cellStyle name="Normal 4 2 6 4 2" xfId="3926" xr:uid="{00000000-0005-0000-0000-0000550F0000}"/>
    <cellStyle name="Normal 4 2 6 5" xfId="3927" xr:uid="{00000000-0005-0000-0000-0000560F0000}"/>
    <cellStyle name="Normal 4 2 6 5 2" xfId="3928" xr:uid="{00000000-0005-0000-0000-0000570F0000}"/>
    <cellStyle name="Normal 4 2 6 6" xfId="3929" xr:uid="{00000000-0005-0000-0000-0000580F0000}"/>
    <cellStyle name="Normal 4 2 7" xfId="3930" xr:uid="{00000000-0005-0000-0000-0000590F0000}"/>
    <cellStyle name="Normal 4 2 7 2" xfId="3931" xr:uid="{00000000-0005-0000-0000-00005A0F0000}"/>
    <cellStyle name="Normal 4 2 7 2 2" xfId="3932" xr:uid="{00000000-0005-0000-0000-00005B0F0000}"/>
    <cellStyle name="Normal 4 2 7 2 2 2" xfId="3933" xr:uid="{00000000-0005-0000-0000-00005C0F0000}"/>
    <cellStyle name="Normal 4 2 7 2 3" xfId="3934" xr:uid="{00000000-0005-0000-0000-00005D0F0000}"/>
    <cellStyle name="Normal 4 2 7 3" xfId="3935" xr:uid="{00000000-0005-0000-0000-00005E0F0000}"/>
    <cellStyle name="Normal 4 2 7 3 2" xfId="3936" xr:uid="{00000000-0005-0000-0000-00005F0F0000}"/>
    <cellStyle name="Normal 4 2 7 3 2 2" xfId="3937" xr:uid="{00000000-0005-0000-0000-0000600F0000}"/>
    <cellStyle name="Normal 4 2 7 3 3" xfId="3938" xr:uid="{00000000-0005-0000-0000-0000610F0000}"/>
    <cellStyle name="Normal 4 2 7 4" xfId="3939" xr:uid="{00000000-0005-0000-0000-0000620F0000}"/>
    <cellStyle name="Normal 4 2 7 4 2" xfId="3940" xr:uid="{00000000-0005-0000-0000-0000630F0000}"/>
    <cellStyle name="Normal 4 2 7 5" xfId="3941" xr:uid="{00000000-0005-0000-0000-0000640F0000}"/>
    <cellStyle name="Normal 4 2 7 5 2" xfId="3942" xr:uid="{00000000-0005-0000-0000-0000650F0000}"/>
    <cellStyle name="Normal 4 2 7 6" xfId="3943" xr:uid="{00000000-0005-0000-0000-0000660F0000}"/>
    <cellStyle name="Normal 4 2 8" xfId="3944" xr:uid="{00000000-0005-0000-0000-0000670F0000}"/>
    <cellStyle name="Normal 4 2 8 2" xfId="3945" xr:uid="{00000000-0005-0000-0000-0000680F0000}"/>
    <cellStyle name="Normal 4 2 8 2 2" xfId="3946" xr:uid="{00000000-0005-0000-0000-0000690F0000}"/>
    <cellStyle name="Normal 4 2 8 3" xfId="3947" xr:uid="{00000000-0005-0000-0000-00006A0F0000}"/>
    <cellStyle name="Normal 4 2 9" xfId="3948" xr:uid="{00000000-0005-0000-0000-00006B0F0000}"/>
    <cellStyle name="Normal 4 2 9 2" xfId="3949" xr:uid="{00000000-0005-0000-0000-00006C0F0000}"/>
    <cellStyle name="Normal 4 2 9 2 2" xfId="3950" xr:uid="{00000000-0005-0000-0000-00006D0F0000}"/>
    <cellStyle name="Normal 4 2 9 3" xfId="3951" xr:uid="{00000000-0005-0000-0000-00006E0F0000}"/>
    <cellStyle name="Normal 4 3" xfId="3952" xr:uid="{00000000-0005-0000-0000-00006F0F0000}"/>
    <cellStyle name="Normal 4 3 10" xfId="3953" xr:uid="{00000000-0005-0000-0000-0000700F0000}"/>
    <cellStyle name="Normal 4 3 10 2" xfId="3954" xr:uid="{00000000-0005-0000-0000-0000710F0000}"/>
    <cellStyle name="Normal 4 3 11" xfId="3955" xr:uid="{00000000-0005-0000-0000-0000720F0000}"/>
    <cellStyle name="Normal 4 3 11 2" xfId="3956" xr:uid="{00000000-0005-0000-0000-0000730F0000}"/>
    <cellStyle name="Normal 4 3 12" xfId="3957" xr:uid="{00000000-0005-0000-0000-0000740F0000}"/>
    <cellStyle name="Normal 4 3 12 2" xfId="3958" xr:uid="{00000000-0005-0000-0000-0000750F0000}"/>
    <cellStyle name="Normal 4 3 13" xfId="3959" xr:uid="{00000000-0005-0000-0000-0000760F0000}"/>
    <cellStyle name="Normal 4 3 2" xfId="3960" xr:uid="{00000000-0005-0000-0000-0000770F0000}"/>
    <cellStyle name="Normal 4 3 2 2" xfId="3961" xr:uid="{00000000-0005-0000-0000-0000780F0000}"/>
    <cellStyle name="Normal 4 3 2 2 2" xfId="3962" xr:uid="{00000000-0005-0000-0000-0000790F0000}"/>
    <cellStyle name="Normal 4 3 2 2 2 2" xfId="3963" xr:uid="{00000000-0005-0000-0000-00007A0F0000}"/>
    <cellStyle name="Normal 4 3 2 2 2 2 2" xfId="3964" xr:uid="{00000000-0005-0000-0000-00007B0F0000}"/>
    <cellStyle name="Normal 4 3 2 2 2 2 2 2" xfId="3965" xr:uid="{00000000-0005-0000-0000-00007C0F0000}"/>
    <cellStyle name="Normal 4 3 2 2 2 2 3" xfId="3966" xr:uid="{00000000-0005-0000-0000-00007D0F0000}"/>
    <cellStyle name="Normal 4 3 2 2 2 3" xfId="3967" xr:uid="{00000000-0005-0000-0000-00007E0F0000}"/>
    <cellStyle name="Normal 4 3 2 2 2 3 2" xfId="3968" xr:uid="{00000000-0005-0000-0000-00007F0F0000}"/>
    <cellStyle name="Normal 4 3 2 2 2 3 2 2" xfId="3969" xr:uid="{00000000-0005-0000-0000-0000800F0000}"/>
    <cellStyle name="Normal 4 3 2 2 2 3 3" xfId="3970" xr:uid="{00000000-0005-0000-0000-0000810F0000}"/>
    <cellStyle name="Normal 4 3 2 2 2 4" xfId="3971" xr:uid="{00000000-0005-0000-0000-0000820F0000}"/>
    <cellStyle name="Normal 4 3 2 2 2 4 2" xfId="3972" xr:uid="{00000000-0005-0000-0000-0000830F0000}"/>
    <cellStyle name="Normal 4 3 2 2 2 5" xfId="3973" xr:uid="{00000000-0005-0000-0000-0000840F0000}"/>
    <cellStyle name="Normal 4 3 2 2 2 5 2" xfId="3974" xr:uid="{00000000-0005-0000-0000-0000850F0000}"/>
    <cellStyle name="Normal 4 3 2 2 2 6" xfId="3975" xr:uid="{00000000-0005-0000-0000-0000860F0000}"/>
    <cellStyle name="Normal 4 3 2 2 3" xfId="3976" xr:uid="{00000000-0005-0000-0000-0000870F0000}"/>
    <cellStyle name="Normal 4 3 2 2 3 2" xfId="3977" xr:uid="{00000000-0005-0000-0000-0000880F0000}"/>
    <cellStyle name="Normal 4 3 2 2 3 2 2" xfId="3978" xr:uid="{00000000-0005-0000-0000-0000890F0000}"/>
    <cellStyle name="Normal 4 3 2 2 3 3" xfId="3979" xr:uid="{00000000-0005-0000-0000-00008A0F0000}"/>
    <cellStyle name="Normal 4 3 2 2 4" xfId="3980" xr:uid="{00000000-0005-0000-0000-00008B0F0000}"/>
    <cellStyle name="Normal 4 3 2 2 4 2" xfId="3981" xr:uid="{00000000-0005-0000-0000-00008C0F0000}"/>
    <cellStyle name="Normal 4 3 2 2 4 2 2" xfId="3982" xr:uid="{00000000-0005-0000-0000-00008D0F0000}"/>
    <cellStyle name="Normal 4 3 2 2 4 3" xfId="3983" xr:uid="{00000000-0005-0000-0000-00008E0F0000}"/>
    <cellStyle name="Normal 4 3 2 2 5" xfId="3984" xr:uid="{00000000-0005-0000-0000-00008F0F0000}"/>
    <cellStyle name="Normal 4 3 2 2 5 2" xfId="3985" xr:uid="{00000000-0005-0000-0000-0000900F0000}"/>
    <cellStyle name="Normal 4 3 2 2 6" xfId="3986" xr:uid="{00000000-0005-0000-0000-0000910F0000}"/>
    <cellStyle name="Normal 4 3 2 2 6 2" xfId="3987" xr:uid="{00000000-0005-0000-0000-0000920F0000}"/>
    <cellStyle name="Normal 4 3 2 2 7" xfId="3988" xr:uid="{00000000-0005-0000-0000-0000930F0000}"/>
    <cellStyle name="Normal 4 3 2 3" xfId="3989" xr:uid="{00000000-0005-0000-0000-0000940F0000}"/>
    <cellStyle name="Normal 4 3 2 3 2" xfId="3990" xr:uid="{00000000-0005-0000-0000-0000950F0000}"/>
    <cellStyle name="Normal 4 3 2 3 2 2" xfId="3991" xr:uid="{00000000-0005-0000-0000-0000960F0000}"/>
    <cellStyle name="Normal 4 3 2 3 2 2 2" xfId="3992" xr:uid="{00000000-0005-0000-0000-0000970F0000}"/>
    <cellStyle name="Normal 4 3 2 3 2 2 2 2" xfId="3993" xr:uid="{00000000-0005-0000-0000-0000980F0000}"/>
    <cellStyle name="Normal 4 3 2 3 2 2 3" xfId="3994" xr:uid="{00000000-0005-0000-0000-0000990F0000}"/>
    <cellStyle name="Normal 4 3 2 3 2 3" xfId="3995" xr:uid="{00000000-0005-0000-0000-00009A0F0000}"/>
    <cellStyle name="Normal 4 3 2 3 2 3 2" xfId="3996" xr:uid="{00000000-0005-0000-0000-00009B0F0000}"/>
    <cellStyle name="Normal 4 3 2 3 2 3 2 2" xfId="3997" xr:uid="{00000000-0005-0000-0000-00009C0F0000}"/>
    <cellStyle name="Normal 4 3 2 3 2 3 3" xfId="3998" xr:uid="{00000000-0005-0000-0000-00009D0F0000}"/>
    <cellStyle name="Normal 4 3 2 3 2 4" xfId="3999" xr:uid="{00000000-0005-0000-0000-00009E0F0000}"/>
    <cellStyle name="Normal 4 3 2 3 2 4 2" xfId="4000" xr:uid="{00000000-0005-0000-0000-00009F0F0000}"/>
    <cellStyle name="Normal 4 3 2 3 2 5" xfId="4001" xr:uid="{00000000-0005-0000-0000-0000A00F0000}"/>
    <cellStyle name="Normal 4 3 2 3 2 5 2" xfId="4002" xr:uid="{00000000-0005-0000-0000-0000A10F0000}"/>
    <cellStyle name="Normal 4 3 2 3 2 6" xfId="4003" xr:uid="{00000000-0005-0000-0000-0000A20F0000}"/>
    <cellStyle name="Normal 4 3 2 3 3" xfId="4004" xr:uid="{00000000-0005-0000-0000-0000A30F0000}"/>
    <cellStyle name="Normal 4 3 2 3 3 2" xfId="4005" xr:uid="{00000000-0005-0000-0000-0000A40F0000}"/>
    <cellStyle name="Normal 4 3 2 3 3 2 2" xfId="4006" xr:uid="{00000000-0005-0000-0000-0000A50F0000}"/>
    <cellStyle name="Normal 4 3 2 3 3 3" xfId="4007" xr:uid="{00000000-0005-0000-0000-0000A60F0000}"/>
    <cellStyle name="Normal 4 3 2 3 4" xfId="4008" xr:uid="{00000000-0005-0000-0000-0000A70F0000}"/>
    <cellStyle name="Normal 4 3 2 3 4 2" xfId="4009" xr:uid="{00000000-0005-0000-0000-0000A80F0000}"/>
    <cellStyle name="Normal 4 3 2 3 4 2 2" xfId="4010" xr:uid="{00000000-0005-0000-0000-0000A90F0000}"/>
    <cellStyle name="Normal 4 3 2 3 4 3" xfId="4011" xr:uid="{00000000-0005-0000-0000-0000AA0F0000}"/>
    <cellStyle name="Normal 4 3 2 3 5" xfId="4012" xr:uid="{00000000-0005-0000-0000-0000AB0F0000}"/>
    <cellStyle name="Normal 4 3 2 3 5 2" xfId="4013" xr:uid="{00000000-0005-0000-0000-0000AC0F0000}"/>
    <cellStyle name="Normal 4 3 2 3 6" xfId="4014" xr:uid="{00000000-0005-0000-0000-0000AD0F0000}"/>
    <cellStyle name="Normal 4 3 2 3 6 2" xfId="4015" xr:uid="{00000000-0005-0000-0000-0000AE0F0000}"/>
    <cellStyle name="Normal 4 3 2 3 7" xfId="4016" xr:uid="{00000000-0005-0000-0000-0000AF0F0000}"/>
    <cellStyle name="Normal 4 3 2 4" xfId="4017" xr:uid="{00000000-0005-0000-0000-0000B00F0000}"/>
    <cellStyle name="Normal 4 3 2 4 2" xfId="4018" xr:uid="{00000000-0005-0000-0000-0000B10F0000}"/>
    <cellStyle name="Normal 4 3 2 4 2 2" xfId="4019" xr:uid="{00000000-0005-0000-0000-0000B20F0000}"/>
    <cellStyle name="Normal 4 3 2 4 2 2 2" xfId="4020" xr:uid="{00000000-0005-0000-0000-0000B30F0000}"/>
    <cellStyle name="Normal 4 3 2 4 2 3" xfId="4021" xr:uid="{00000000-0005-0000-0000-0000B40F0000}"/>
    <cellStyle name="Normal 4 3 2 4 3" xfId="4022" xr:uid="{00000000-0005-0000-0000-0000B50F0000}"/>
    <cellStyle name="Normal 4 3 2 4 3 2" xfId="4023" xr:uid="{00000000-0005-0000-0000-0000B60F0000}"/>
    <cellStyle name="Normal 4 3 2 4 3 2 2" xfId="4024" xr:uid="{00000000-0005-0000-0000-0000B70F0000}"/>
    <cellStyle name="Normal 4 3 2 4 3 3" xfId="4025" xr:uid="{00000000-0005-0000-0000-0000B80F0000}"/>
    <cellStyle name="Normal 4 3 2 4 4" xfId="4026" xr:uid="{00000000-0005-0000-0000-0000B90F0000}"/>
    <cellStyle name="Normal 4 3 2 4 4 2" xfId="4027" xr:uid="{00000000-0005-0000-0000-0000BA0F0000}"/>
    <cellStyle name="Normal 4 3 2 4 5" xfId="4028" xr:uid="{00000000-0005-0000-0000-0000BB0F0000}"/>
    <cellStyle name="Normal 4 3 2 4 5 2" xfId="4029" xr:uid="{00000000-0005-0000-0000-0000BC0F0000}"/>
    <cellStyle name="Normal 4 3 2 4 6" xfId="4030" xr:uid="{00000000-0005-0000-0000-0000BD0F0000}"/>
    <cellStyle name="Normal 4 3 2 5" xfId="4031" xr:uid="{00000000-0005-0000-0000-0000BE0F0000}"/>
    <cellStyle name="Normal 4 3 2 5 2" xfId="4032" xr:uid="{00000000-0005-0000-0000-0000BF0F0000}"/>
    <cellStyle name="Normal 4 3 2 5 2 2" xfId="4033" xr:uid="{00000000-0005-0000-0000-0000C00F0000}"/>
    <cellStyle name="Normal 4 3 2 5 3" xfId="4034" xr:uid="{00000000-0005-0000-0000-0000C10F0000}"/>
    <cellStyle name="Normal 4 3 2 6" xfId="4035" xr:uid="{00000000-0005-0000-0000-0000C20F0000}"/>
    <cellStyle name="Normal 4 3 2 6 2" xfId="4036" xr:uid="{00000000-0005-0000-0000-0000C30F0000}"/>
    <cellStyle name="Normal 4 3 2 6 2 2" xfId="4037" xr:uid="{00000000-0005-0000-0000-0000C40F0000}"/>
    <cellStyle name="Normal 4 3 2 6 3" xfId="4038" xr:uid="{00000000-0005-0000-0000-0000C50F0000}"/>
    <cellStyle name="Normal 4 3 2 7" xfId="4039" xr:uid="{00000000-0005-0000-0000-0000C60F0000}"/>
    <cellStyle name="Normal 4 3 2 7 2" xfId="4040" xr:uid="{00000000-0005-0000-0000-0000C70F0000}"/>
    <cellStyle name="Normal 4 3 2 8" xfId="4041" xr:uid="{00000000-0005-0000-0000-0000C80F0000}"/>
    <cellStyle name="Normal 4 3 2 8 2" xfId="4042" xr:uid="{00000000-0005-0000-0000-0000C90F0000}"/>
    <cellStyle name="Normal 4 3 2 9" xfId="4043" xr:uid="{00000000-0005-0000-0000-0000CA0F0000}"/>
    <cellStyle name="Normal 4 3 3" xfId="4044" xr:uid="{00000000-0005-0000-0000-0000CB0F0000}"/>
    <cellStyle name="Normal 4 3 3 2" xfId="4045" xr:uid="{00000000-0005-0000-0000-0000CC0F0000}"/>
    <cellStyle name="Normal 4 3 3 2 2" xfId="4046" xr:uid="{00000000-0005-0000-0000-0000CD0F0000}"/>
    <cellStyle name="Normal 4 3 3 2 2 2" xfId="4047" xr:uid="{00000000-0005-0000-0000-0000CE0F0000}"/>
    <cellStyle name="Normal 4 3 3 2 2 2 2" xfId="4048" xr:uid="{00000000-0005-0000-0000-0000CF0F0000}"/>
    <cellStyle name="Normal 4 3 3 2 2 2 2 2" xfId="4049" xr:uid="{00000000-0005-0000-0000-0000D00F0000}"/>
    <cellStyle name="Normal 4 3 3 2 2 2 3" xfId="4050" xr:uid="{00000000-0005-0000-0000-0000D10F0000}"/>
    <cellStyle name="Normal 4 3 3 2 2 3" xfId="4051" xr:uid="{00000000-0005-0000-0000-0000D20F0000}"/>
    <cellStyle name="Normal 4 3 3 2 2 3 2" xfId="4052" xr:uid="{00000000-0005-0000-0000-0000D30F0000}"/>
    <cellStyle name="Normal 4 3 3 2 2 3 2 2" xfId="4053" xr:uid="{00000000-0005-0000-0000-0000D40F0000}"/>
    <cellStyle name="Normal 4 3 3 2 2 3 3" xfId="4054" xr:uid="{00000000-0005-0000-0000-0000D50F0000}"/>
    <cellStyle name="Normal 4 3 3 2 2 4" xfId="4055" xr:uid="{00000000-0005-0000-0000-0000D60F0000}"/>
    <cellStyle name="Normal 4 3 3 2 2 4 2" xfId="4056" xr:uid="{00000000-0005-0000-0000-0000D70F0000}"/>
    <cellStyle name="Normal 4 3 3 2 2 5" xfId="4057" xr:uid="{00000000-0005-0000-0000-0000D80F0000}"/>
    <cellStyle name="Normal 4 3 3 2 2 5 2" xfId="4058" xr:uid="{00000000-0005-0000-0000-0000D90F0000}"/>
    <cellStyle name="Normal 4 3 3 2 2 6" xfId="4059" xr:uid="{00000000-0005-0000-0000-0000DA0F0000}"/>
    <cellStyle name="Normal 4 3 3 2 3" xfId="4060" xr:uid="{00000000-0005-0000-0000-0000DB0F0000}"/>
    <cellStyle name="Normal 4 3 3 2 3 2" xfId="4061" xr:uid="{00000000-0005-0000-0000-0000DC0F0000}"/>
    <cellStyle name="Normal 4 3 3 2 3 2 2" xfId="4062" xr:uid="{00000000-0005-0000-0000-0000DD0F0000}"/>
    <cellStyle name="Normal 4 3 3 2 3 3" xfId="4063" xr:uid="{00000000-0005-0000-0000-0000DE0F0000}"/>
    <cellStyle name="Normal 4 3 3 2 4" xfId="4064" xr:uid="{00000000-0005-0000-0000-0000DF0F0000}"/>
    <cellStyle name="Normal 4 3 3 2 4 2" xfId="4065" xr:uid="{00000000-0005-0000-0000-0000E00F0000}"/>
    <cellStyle name="Normal 4 3 3 2 4 2 2" xfId="4066" xr:uid="{00000000-0005-0000-0000-0000E10F0000}"/>
    <cellStyle name="Normal 4 3 3 2 4 3" xfId="4067" xr:uid="{00000000-0005-0000-0000-0000E20F0000}"/>
    <cellStyle name="Normal 4 3 3 2 5" xfId="4068" xr:uid="{00000000-0005-0000-0000-0000E30F0000}"/>
    <cellStyle name="Normal 4 3 3 2 5 2" xfId="4069" xr:uid="{00000000-0005-0000-0000-0000E40F0000}"/>
    <cellStyle name="Normal 4 3 3 2 6" xfId="4070" xr:uid="{00000000-0005-0000-0000-0000E50F0000}"/>
    <cellStyle name="Normal 4 3 3 2 6 2" xfId="4071" xr:uid="{00000000-0005-0000-0000-0000E60F0000}"/>
    <cellStyle name="Normal 4 3 3 2 7" xfId="4072" xr:uid="{00000000-0005-0000-0000-0000E70F0000}"/>
    <cellStyle name="Normal 4 3 3 3" xfId="4073" xr:uid="{00000000-0005-0000-0000-0000E80F0000}"/>
    <cellStyle name="Normal 4 3 3 3 2" xfId="4074" xr:uid="{00000000-0005-0000-0000-0000E90F0000}"/>
    <cellStyle name="Normal 4 3 3 3 2 2" xfId="4075" xr:uid="{00000000-0005-0000-0000-0000EA0F0000}"/>
    <cellStyle name="Normal 4 3 3 3 2 2 2" xfId="4076" xr:uid="{00000000-0005-0000-0000-0000EB0F0000}"/>
    <cellStyle name="Normal 4 3 3 3 2 2 2 2" xfId="4077" xr:uid="{00000000-0005-0000-0000-0000EC0F0000}"/>
    <cellStyle name="Normal 4 3 3 3 2 2 3" xfId="4078" xr:uid="{00000000-0005-0000-0000-0000ED0F0000}"/>
    <cellStyle name="Normal 4 3 3 3 2 3" xfId="4079" xr:uid="{00000000-0005-0000-0000-0000EE0F0000}"/>
    <cellStyle name="Normal 4 3 3 3 2 3 2" xfId="4080" xr:uid="{00000000-0005-0000-0000-0000EF0F0000}"/>
    <cellStyle name="Normal 4 3 3 3 2 3 2 2" xfId="4081" xr:uid="{00000000-0005-0000-0000-0000F00F0000}"/>
    <cellStyle name="Normal 4 3 3 3 2 3 3" xfId="4082" xr:uid="{00000000-0005-0000-0000-0000F10F0000}"/>
    <cellStyle name="Normal 4 3 3 3 2 4" xfId="4083" xr:uid="{00000000-0005-0000-0000-0000F20F0000}"/>
    <cellStyle name="Normal 4 3 3 3 2 4 2" xfId="4084" xr:uid="{00000000-0005-0000-0000-0000F30F0000}"/>
    <cellStyle name="Normal 4 3 3 3 2 5" xfId="4085" xr:uid="{00000000-0005-0000-0000-0000F40F0000}"/>
    <cellStyle name="Normal 4 3 3 3 2 5 2" xfId="4086" xr:uid="{00000000-0005-0000-0000-0000F50F0000}"/>
    <cellStyle name="Normal 4 3 3 3 2 6" xfId="4087" xr:uid="{00000000-0005-0000-0000-0000F60F0000}"/>
    <cellStyle name="Normal 4 3 3 3 3" xfId="4088" xr:uid="{00000000-0005-0000-0000-0000F70F0000}"/>
    <cellStyle name="Normal 4 3 3 3 3 2" xfId="4089" xr:uid="{00000000-0005-0000-0000-0000F80F0000}"/>
    <cellStyle name="Normal 4 3 3 3 3 2 2" xfId="4090" xr:uid="{00000000-0005-0000-0000-0000F90F0000}"/>
    <cellStyle name="Normal 4 3 3 3 3 3" xfId="4091" xr:uid="{00000000-0005-0000-0000-0000FA0F0000}"/>
    <cellStyle name="Normal 4 3 3 3 4" xfId="4092" xr:uid="{00000000-0005-0000-0000-0000FB0F0000}"/>
    <cellStyle name="Normal 4 3 3 3 4 2" xfId="4093" xr:uid="{00000000-0005-0000-0000-0000FC0F0000}"/>
    <cellStyle name="Normal 4 3 3 3 4 2 2" xfId="4094" xr:uid="{00000000-0005-0000-0000-0000FD0F0000}"/>
    <cellStyle name="Normal 4 3 3 3 4 3" xfId="4095" xr:uid="{00000000-0005-0000-0000-0000FE0F0000}"/>
    <cellStyle name="Normal 4 3 3 3 5" xfId="4096" xr:uid="{00000000-0005-0000-0000-0000FF0F0000}"/>
    <cellStyle name="Normal 4 3 3 3 5 2" xfId="4097" xr:uid="{00000000-0005-0000-0000-000000100000}"/>
    <cellStyle name="Normal 4 3 3 3 6" xfId="4098" xr:uid="{00000000-0005-0000-0000-000001100000}"/>
    <cellStyle name="Normal 4 3 3 3 6 2" xfId="4099" xr:uid="{00000000-0005-0000-0000-000002100000}"/>
    <cellStyle name="Normal 4 3 3 3 7" xfId="4100" xr:uid="{00000000-0005-0000-0000-000003100000}"/>
    <cellStyle name="Normal 4 3 3 4" xfId="4101" xr:uid="{00000000-0005-0000-0000-000004100000}"/>
    <cellStyle name="Normal 4 3 3 4 2" xfId="4102" xr:uid="{00000000-0005-0000-0000-000005100000}"/>
    <cellStyle name="Normal 4 3 3 4 2 2" xfId="4103" xr:uid="{00000000-0005-0000-0000-000006100000}"/>
    <cellStyle name="Normal 4 3 3 4 2 2 2" xfId="4104" xr:uid="{00000000-0005-0000-0000-000007100000}"/>
    <cellStyle name="Normal 4 3 3 4 2 3" xfId="4105" xr:uid="{00000000-0005-0000-0000-000008100000}"/>
    <cellStyle name="Normal 4 3 3 4 3" xfId="4106" xr:uid="{00000000-0005-0000-0000-000009100000}"/>
    <cellStyle name="Normal 4 3 3 4 3 2" xfId="4107" xr:uid="{00000000-0005-0000-0000-00000A100000}"/>
    <cellStyle name="Normal 4 3 3 4 3 2 2" xfId="4108" xr:uid="{00000000-0005-0000-0000-00000B100000}"/>
    <cellStyle name="Normal 4 3 3 4 3 3" xfId="4109" xr:uid="{00000000-0005-0000-0000-00000C100000}"/>
    <cellStyle name="Normal 4 3 3 4 4" xfId="4110" xr:uid="{00000000-0005-0000-0000-00000D100000}"/>
    <cellStyle name="Normal 4 3 3 4 4 2" xfId="4111" xr:uid="{00000000-0005-0000-0000-00000E100000}"/>
    <cellStyle name="Normal 4 3 3 4 5" xfId="4112" xr:uid="{00000000-0005-0000-0000-00000F100000}"/>
    <cellStyle name="Normal 4 3 3 4 5 2" xfId="4113" xr:uid="{00000000-0005-0000-0000-000010100000}"/>
    <cellStyle name="Normal 4 3 3 4 6" xfId="4114" xr:uid="{00000000-0005-0000-0000-000011100000}"/>
    <cellStyle name="Normal 4 3 3 5" xfId="4115" xr:uid="{00000000-0005-0000-0000-000012100000}"/>
    <cellStyle name="Normal 4 3 3 5 2" xfId="4116" xr:uid="{00000000-0005-0000-0000-000013100000}"/>
    <cellStyle name="Normal 4 3 3 5 2 2" xfId="4117" xr:uid="{00000000-0005-0000-0000-000014100000}"/>
    <cellStyle name="Normal 4 3 3 5 3" xfId="4118" xr:uid="{00000000-0005-0000-0000-000015100000}"/>
    <cellStyle name="Normal 4 3 3 6" xfId="4119" xr:uid="{00000000-0005-0000-0000-000016100000}"/>
    <cellStyle name="Normal 4 3 3 6 2" xfId="4120" xr:uid="{00000000-0005-0000-0000-000017100000}"/>
    <cellStyle name="Normal 4 3 3 6 2 2" xfId="4121" xr:uid="{00000000-0005-0000-0000-000018100000}"/>
    <cellStyle name="Normal 4 3 3 6 3" xfId="4122" xr:uid="{00000000-0005-0000-0000-000019100000}"/>
    <cellStyle name="Normal 4 3 3 7" xfId="4123" xr:uid="{00000000-0005-0000-0000-00001A100000}"/>
    <cellStyle name="Normal 4 3 3 7 2" xfId="4124" xr:uid="{00000000-0005-0000-0000-00001B100000}"/>
    <cellStyle name="Normal 4 3 3 8" xfId="4125" xr:uid="{00000000-0005-0000-0000-00001C100000}"/>
    <cellStyle name="Normal 4 3 3 8 2" xfId="4126" xr:uid="{00000000-0005-0000-0000-00001D100000}"/>
    <cellStyle name="Normal 4 3 3 9" xfId="4127" xr:uid="{00000000-0005-0000-0000-00001E100000}"/>
    <cellStyle name="Normal 4 3 4" xfId="4128" xr:uid="{00000000-0005-0000-0000-00001F100000}"/>
    <cellStyle name="Normal 4 3 4 2" xfId="4129" xr:uid="{00000000-0005-0000-0000-000020100000}"/>
    <cellStyle name="Normal 4 3 4 2 2" xfId="4130" xr:uid="{00000000-0005-0000-0000-000021100000}"/>
    <cellStyle name="Normal 4 3 4 2 2 2" xfId="4131" xr:uid="{00000000-0005-0000-0000-000022100000}"/>
    <cellStyle name="Normal 4 3 4 2 2 2 2" xfId="4132" xr:uid="{00000000-0005-0000-0000-000023100000}"/>
    <cellStyle name="Normal 4 3 4 2 2 3" xfId="4133" xr:uid="{00000000-0005-0000-0000-000024100000}"/>
    <cellStyle name="Normal 4 3 4 2 3" xfId="4134" xr:uid="{00000000-0005-0000-0000-000025100000}"/>
    <cellStyle name="Normal 4 3 4 2 3 2" xfId="4135" xr:uid="{00000000-0005-0000-0000-000026100000}"/>
    <cellStyle name="Normal 4 3 4 2 3 2 2" xfId="4136" xr:uid="{00000000-0005-0000-0000-000027100000}"/>
    <cellStyle name="Normal 4 3 4 2 3 3" xfId="4137" xr:uid="{00000000-0005-0000-0000-000028100000}"/>
    <cellStyle name="Normal 4 3 4 2 4" xfId="4138" xr:uid="{00000000-0005-0000-0000-000029100000}"/>
    <cellStyle name="Normal 4 3 4 2 4 2" xfId="4139" xr:uid="{00000000-0005-0000-0000-00002A100000}"/>
    <cellStyle name="Normal 4 3 4 2 5" xfId="4140" xr:uid="{00000000-0005-0000-0000-00002B100000}"/>
    <cellStyle name="Normal 4 3 4 2 5 2" xfId="4141" xr:uid="{00000000-0005-0000-0000-00002C100000}"/>
    <cellStyle name="Normal 4 3 4 2 6" xfId="4142" xr:uid="{00000000-0005-0000-0000-00002D100000}"/>
    <cellStyle name="Normal 4 3 4 3" xfId="4143" xr:uid="{00000000-0005-0000-0000-00002E100000}"/>
    <cellStyle name="Normal 4 3 4 3 2" xfId="4144" xr:uid="{00000000-0005-0000-0000-00002F100000}"/>
    <cellStyle name="Normal 4 3 4 3 2 2" xfId="4145" xr:uid="{00000000-0005-0000-0000-000030100000}"/>
    <cellStyle name="Normal 4 3 4 3 3" xfId="4146" xr:uid="{00000000-0005-0000-0000-000031100000}"/>
    <cellStyle name="Normal 4 3 4 4" xfId="4147" xr:uid="{00000000-0005-0000-0000-000032100000}"/>
    <cellStyle name="Normal 4 3 4 4 2" xfId="4148" xr:uid="{00000000-0005-0000-0000-000033100000}"/>
    <cellStyle name="Normal 4 3 4 4 2 2" xfId="4149" xr:uid="{00000000-0005-0000-0000-000034100000}"/>
    <cellStyle name="Normal 4 3 4 4 3" xfId="4150" xr:uid="{00000000-0005-0000-0000-000035100000}"/>
    <cellStyle name="Normal 4 3 4 5" xfId="4151" xr:uid="{00000000-0005-0000-0000-000036100000}"/>
    <cellStyle name="Normal 4 3 4 5 2" xfId="4152" xr:uid="{00000000-0005-0000-0000-000037100000}"/>
    <cellStyle name="Normal 4 3 4 6" xfId="4153" xr:uid="{00000000-0005-0000-0000-000038100000}"/>
    <cellStyle name="Normal 4 3 4 6 2" xfId="4154" xr:uid="{00000000-0005-0000-0000-000039100000}"/>
    <cellStyle name="Normal 4 3 4 7" xfId="4155" xr:uid="{00000000-0005-0000-0000-00003A100000}"/>
    <cellStyle name="Normal 4 3 5" xfId="4156" xr:uid="{00000000-0005-0000-0000-00003B100000}"/>
    <cellStyle name="Normal 4 3 5 2" xfId="4157" xr:uid="{00000000-0005-0000-0000-00003C100000}"/>
    <cellStyle name="Normal 4 3 5 2 2" xfId="4158" xr:uid="{00000000-0005-0000-0000-00003D100000}"/>
    <cellStyle name="Normal 4 3 5 2 2 2" xfId="4159" xr:uid="{00000000-0005-0000-0000-00003E100000}"/>
    <cellStyle name="Normal 4 3 5 2 2 2 2" xfId="4160" xr:uid="{00000000-0005-0000-0000-00003F100000}"/>
    <cellStyle name="Normal 4 3 5 2 2 3" xfId="4161" xr:uid="{00000000-0005-0000-0000-000040100000}"/>
    <cellStyle name="Normal 4 3 5 2 3" xfId="4162" xr:uid="{00000000-0005-0000-0000-000041100000}"/>
    <cellStyle name="Normal 4 3 5 2 3 2" xfId="4163" xr:uid="{00000000-0005-0000-0000-000042100000}"/>
    <cellStyle name="Normal 4 3 5 2 3 2 2" xfId="4164" xr:uid="{00000000-0005-0000-0000-000043100000}"/>
    <cellStyle name="Normal 4 3 5 2 3 3" xfId="4165" xr:uid="{00000000-0005-0000-0000-000044100000}"/>
    <cellStyle name="Normal 4 3 5 2 4" xfId="4166" xr:uid="{00000000-0005-0000-0000-000045100000}"/>
    <cellStyle name="Normal 4 3 5 2 4 2" xfId="4167" xr:uid="{00000000-0005-0000-0000-000046100000}"/>
    <cellStyle name="Normal 4 3 5 2 5" xfId="4168" xr:uid="{00000000-0005-0000-0000-000047100000}"/>
    <cellStyle name="Normal 4 3 5 2 5 2" xfId="4169" xr:uid="{00000000-0005-0000-0000-000048100000}"/>
    <cellStyle name="Normal 4 3 5 2 6" xfId="4170" xr:uid="{00000000-0005-0000-0000-000049100000}"/>
    <cellStyle name="Normal 4 3 5 3" xfId="4171" xr:uid="{00000000-0005-0000-0000-00004A100000}"/>
    <cellStyle name="Normal 4 3 5 3 2" xfId="4172" xr:uid="{00000000-0005-0000-0000-00004B100000}"/>
    <cellStyle name="Normal 4 3 5 3 2 2" xfId="4173" xr:uid="{00000000-0005-0000-0000-00004C100000}"/>
    <cellStyle name="Normal 4 3 5 3 3" xfId="4174" xr:uid="{00000000-0005-0000-0000-00004D100000}"/>
    <cellStyle name="Normal 4 3 5 4" xfId="4175" xr:uid="{00000000-0005-0000-0000-00004E100000}"/>
    <cellStyle name="Normal 4 3 5 4 2" xfId="4176" xr:uid="{00000000-0005-0000-0000-00004F100000}"/>
    <cellStyle name="Normal 4 3 5 4 2 2" xfId="4177" xr:uid="{00000000-0005-0000-0000-000050100000}"/>
    <cellStyle name="Normal 4 3 5 4 3" xfId="4178" xr:uid="{00000000-0005-0000-0000-000051100000}"/>
    <cellStyle name="Normal 4 3 5 5" xfId="4179" xr:uid="{00000000-0005-0000-0000-000052100000}"/>
    <cellStyle name="Normal 4 3 5 5 2" xfId="4180" xr:uid="{00000000-0005-0000-0000-000053100000}"/>
    <cellStyle name="Normal 4 3 5 6" xfId="4181" xr:uid="{00000000-0005-0000-0000-000054100000}"/>
    <cellStyle name="Normal 4 3 5 6 2" xfId="4182" xr:uid="{00000000-0005-0000-0000-000055100000}"/>
    <cellStyle name="Normal 4 3 5 7" xfId="4183" xr:uid="{00000000-0005-0000-0000-000056100000}"/>
    <cellStyle name="Normal 4 3 6" xfId="4184" xr:uid="{00000000-0005-0000-0000-000057100000}"/>
    <cellStyle name="Normal 4 3 6 2" xfId="4185" xr:uid="{00000000-0005-0000-0000-000058100000}"/>
    <cellStyle name="Normal 4 3 6 2 2" xfId="4186" xr:uid="{00000000-0005-0000-0000-000059100000}"/>
    <cellStyle name="Normal 4 3 6 2 2 2" xfId="4187" xr:uid="{00000000-0005-0000-0000-00005A100000}"/>
    <cellStyle name="Normal 4 3 6 2 3" xfId="4188" xr:uid="{00000000-0005-0000-0000-00005B100000}"/>
    <cellStyle name="Normal 4 3 6 3" xfId="4189" xr:uid="{00000000-0005-0000-0000-00005C100000}"/>
    <cellStyle name="Normal 4 3 6 3 2" xfId="4190" xr:uid="{00000000-0005-0000-0000-00005D100000}"/>
    <cellStyle name="Normal 4 3 6 3 2 2" xfId="4191" xr:uid="{00000000-0005-0000-0000-00005E100000}"/>
    <cellStyle name="Normal 4 3 6 3 3" xfId="4192" xr:uid="{00000000-0005-0000-0000-00005F100000}"/>
    <cellStyle name="Normal 4 3 6 4" xfId="4193" xr:uid="{00000000-0005-0000-0000-000060100000}"/>
    <cellStyle name="Normal 4 3 6 4 2" xfId="4194" xr:uid="{00000000-0005-0000-0000-000061100000}"/>
    <cellStyle name="Normal 4 3 6 5" xfId="4195" xr:uid="{00000000-0005-0000-0000-000062100000}"/>
    <cellStyle name="Normal 4 3 6 5 2" xfId="4196" xr:uid="{00000000-0005-0000-0000-000063100000}"/>
    <cellStyle name="Normal 4 3 6 6" xfId="4197" xr:uid="{00000000-0005-0000-0000-000064100000}"/>
    <cellStyle name="Normal 4 3 7" xfId="4198" xr:uid="{00000000-0005-0000-0000-000065100000}"/>
    <cellStyle name="Normal 4 3 7 2" xfId="4199" xr:uid="{00000000-0005-0000-0000-000066100000}"/>
    <cellStyle name="Normal 4 3 7 2 2" xfId="4200" xr:uid="{00000000-0005-0000-0000-000067100000}"/>
    <cellStyle name="Normal 4 3 7 2 2 2" xfId="4201" xr:uid="{00000000-0005-0000-0000-000068100000}"/>
    <cellStyle name="Normal 4 3 7 2 3" xfId="4202" xr:uid="{00000000-0005-0000-0000-000069100000}"/>
    <cellStyle name="Normal 4 3 7 3" xfId="4203" xr:uid="{00000000-0005-0000-0000-00006A100000}"/>
    <cellStyle name="Normal 4 3 7 3 2" xfId="4204" xr:uid="{00000000-0005-0000-0000-00006B100000}"/>
    <cellStyle name="Normal 4 3 7 3 2 2" xfId="4205" xr:uid="{00000000-0005-0000-0000-00006C100000}"/>
    <cellStyle name="Normal 4 3 7 3 3" xfId="4206" xr:uid="{00000000-0005-0000-0000-00006D100000}"/>
    <cellStyle name="Normal 4 3 7 4" xfId="4207" xr:uid="{00000000-0005-0000-0000-00006E100000}"/>
    <cellStyle name="Normal 4 3 7 4 2" xfId="4208" xr:uid="{00000000-0005-0000-0000-00006F100000}"/>
    <cellStyle name="Normal 4 3 7 5" xfId="4209" xr:uid="{00000000-0005-0000-0000-000070100000}"/>
    <cellStyle name="Normal 4 3 7 5 2" xfId="4210" xr:uid="{00000000-0005-0000-0000-000071100000}"/>
    <cellStyle name="Normal 4 3 7 6" xfId="4211" xr:uid="{00000000-0005-0000-0000-000072100000}"/>
    <cellStyle name="Normal 4 3 8" xfId="4212" xr:uid="{00000000-0005-0000-0000-000073100000}"/>
    <cellStyle name="Normal 4 3 8 2" xfId="4213" xr:uid="{00000000-0005-0000-0000-000074100000}"/>
    <cellStyle name="Normal 4 3 8 2 2" xfId="4214" xr:uid="{00000000-0005-0000-0000-000075100000}"/>
    <cellStyle name="Normal 4 3 8 3" xfId="4215" xr:uid="{00000000-0005-0000-0000-000076100000}"/>
    <cellStyle name="Normal 4 3 9" xfId="4216" xr:uid="{00000000-0005-0000-0000-000077100000}"/>
    <cellStyle name="Normal 4 3 9 2" xfId="4217" xr:uid="{00000000-0005-0000-0000-000078100000}"/>
    <cellStyle name="Normal 4 3 9 2 2" xfId="4218" xr:uid="{00000000-0005-0000-0000-000079100000}"/>
    <cellStyle name="Normal 4 3 9 3" xfId="4219" xr:uid="{00000000-0005-0000-0000-00007A100000}"/>
    <cellStyle name="Normal 4 4" xfId="4220" xr:uid="{00000000-0005-0000-0000-00007B100000}"/>
    <cellStyle name="Normal 4 4 2" xfId="4221" xr:uid="{00000000-0005-0000-0000-00007C100000}"/>
    <cellStyle name="Normal 4 4 2 2" xfId="4222" xr:uid="{00000000-0005-0000-0000-00007D100000}"/>
    <cellStyle name="Normal 4 4 2 2 2" xfId="4223" xr:uid="{00000000-0005-0000-0000-00007E100000}"/>
    <cellStyle name="Normal 4 4 2 2 2 2" xfId="4224" xr:uid="{00000000-0005-0000-0000-00007F100000}"/>
    <cellStyle name="Normal 4 4 2 2 2 2 2" xfId="4225" xr:uid="{00000000-0005-0000-0000-000080100000}"/>
    <cellStyle name="Normal 4 4 2 2 2 3" xfId="4226" xr:uid="{00000000-0005-0000-0000-000081100000}"/>
    <cellStyle name="Normal 4 4 2 2 3" xfId="4227" xr:uid="{00000000-0005-0000-0000-000082100000}"/>
    <cellStyle name="Normal 4 4 2 2 3 2" xfId="4228" xr:uid="{00000000-0005-0000-0000-000083100000}"/>
    <cellStyle name="Normal 4 4 2 2 3 2 2" xfId="4229" xr:uid="{00000000-0005-0000-0000-000084100000}"/>
    <cellStyle name="Normal 4 4 2 2 3 3" xfId="4230" xr:uid="{00000000-0005-0000-0000-000085100000}"/>
    <cellStyle name="Normal 4 4 2 2 4" xfId="4231" xr:uid="{00000000-0005-0000-0000-000086100000}"/>
    <cellStyle name="Normal 4 4 2 2 4 2" xfId="4232" xr:uid="{00000000-0005-0000-0000-000087100000}"/>
    <cellStyle name="Normal 4 4 2 2 5" xfId="4233" xr:uid="{00000000-0005-0000-0000-000088100000}"/>
    <cellStyle name="Normal 4 4 2 2 5 2" xfId="4234" xr:uid="{00000000-0005-0000-0000-000089100000}"/>
    <cellStyle name="Normal 4 4 2 2 6" xfId="4235" xr:uid="{00000000-0005-0000-0000-00008A100000}"/>
    <cellStyle name="Normal 4 4 2 3" xfId="4236" xr:uid="{00000000-0005-0000-0000-00008B100000}"/>
    <cellStyle name="Normal 4 4 2 3 2" xfId="4237" xr:uid="{00000000-0005-0000-0000-00008C100000}"/>
    <cellStyle name="Normal 4 4 2 3 2 2" xfId="4238" xr:uid="{00000000-0005-0000-0000-00008D100000}"/>
    <cellStyle name="Normal 4 4 2 3 3" xfId="4239" xr:uid="{00000000-0005-0000-0000-00008E100000}"/>
    <cellStyle name="Normal 4 4 2 4" xfId="4240" xr:uid="{00000000-0005-0000-0000-00008F100000}"/>
    <cellStyle name="Normal 4 4 2 4 2" xfId="4241" xr:uid="{00000000-0005-0000-0000-000090100000}"/>
    <cellStyle name="Normal 4 4 2 4 2 2" xfId="4242" xr:uid="{00000000-0005-0000-0000-000091100000}"/>
    <cellStyle name="Normal 4 4 2 4 3" xfId="4243" xr:uid="{00000000-0005-0000-0000-000092100000}"/>
    <cellStyle name="Normal 4 4 2 5" xfId="4244" xr:uid="{00000000-0005-0000-0000-000093100000}"/>
    <cellStyle name="Normal 4 4 2 5 2" xfId="4245" xr:uid="{00000000-0005-0000-0000-000094100000}"/>
    <cellStyle name="Normal 4 4 2 6" xfId="4246" xr:uid="{00000000-0005-0000-0000-000095100000}"/>
    <cellStyle name="Normal 4 4 2 6 2" xfId="4247" xr:uid="{00000000-0005-0000-0000-000096100000}"/>
    <cellStyle name="Normal 4 4 2 7" xfId="4248" xr:uid="{00000000-0005-0000-0000-000097100000}"/>
    <cellStyle name="Normal 4 4 3" xfId="4249" xr:uid="{00000000-0005-0000-0000-000098100000}"/>
    <cellStyle name="Normal 4 4 3 2" xfId="4250" xr:uid="{00000000-0005-0000-0000-000099100000}"/>
    <cellStyle name="Normal 4 4 3 2 2" xfId="4251" xr:uid="{00000000-0005-0000-0000-00009A100000}"/>
    <cellStyle name="Normal 4 4 3 2 2 2" xfId="4252" xr:uid="{00000000-0005-0000-0000-00009B100000}"/>
    <cellStyle name="Normal 4 4 3 2 2 2 2" xfId="4253" xr:uid="{00000000-0005-0000-0000-00009C100000}"/>
    <cellStyle name="Normal 4 4 3 2 2 3" xfId="4254" xr:uid="{00000000-0005-0000-0000-00009D100000}"/>
    <cellStyle name="Normal 4 4 3 2 3" xfId="4255" xr:uid="{00000000-0005-0000-0000-00009E100000}"/>
    <cellStyle name="Normal 4 4 3 2 3 2" xfId="4256" xr:uid="{00000000-0005-0000-0000-00009F100000}"/>
    <cellStyle name="Normal 4 4 3 2 3 2 2" xfId="4257" xr:uid="{00000000-0005-0000-0000-0000A0100000}"/>
    <cellStyle name="Normal 4 4 3 2 3 3" xfId="4258" xr:uid="{00000000-0005-0000-0000-0000A1100000}"/>
    <cellStyle name="Normal 4 4 3 2 4" xfId="4259" xr:uid="{00000000-0005-0000-0000-0000A2100000}"/>
    <cellStyle name="Normal 4 4 3 2 4 2" xfId="4260" xr:uid="{00000000-0005-0000-0000-0000A3100000}"/>
    <cellStyle name="Normal 4 4 3 2 5" xfId="4261" xr:uid="{00000000-0005-0000-0000-0000A4100000}"/>
    <cellStyle name="Normal 4 4 3 2 5 2" xfId="4262" xr:uid="{00000000-0005-0000-0000-0000A5100000}"/>
    <cellStyle name="Normal 4 4 3 2 6" xfId="4263" xr:uid="{00000000-0005-0000-0000-0000A6100000}"/>
    <cellStyle name="Normal 4 4 3 3" xfId="4264" xr:uid="{00000000-0005-0000-0000-0000A7100000}"/>
    <cellStyle name="Normal 4 4 3 3 2" xfId="4265" xr:uid="{00000000-0005-0000-0000-0000A8100000}"/>
    <cellStyle name="Normal 4 4 3 3 2 2" xfId="4266" xr:uid="{00000000-0005-0000-0000-0000A9100000}"/>
    <cellStyle name="Normal 4 4 3 3 3" xfId="4267" xr:uid="{00000000-0005-0000-0000-0000AA100000}"/>
    <cellStyle name="Normal 4 4 3 4" xfId="4268" xr:uid="{00000000-0005-0000-0000-0000AB100000}"/>
    <cellStyle name="Normal 4 4 3 4 2" xfId="4269" xr:uid="{00000000-0005-0000-0000-0000AC100000}"/>
    <cellStyle name="Normal 4 4 3 4 2 2" xfId="4270" xr:uid="{00000000-0005-0000-0000-0000AD100000}"/>
    <cellStyle name="Normal 4 4 3 4 3" xfId="4271" xr:uid="{00000000-0005-0000-0000-0000AE100000}"/>
    <cellStyle name="Normal 4 4 3 5" xfId="4272" xr:uid="{00000000-0005-0000-0000-0000AF100000}"/>
    <cellStyle name="Normal 4 4 3 5 2" xfId="4273" xr:uid="{00000000-0005-0000-0000-0000B0100000}"/>
    <cellStyle name="Normal 4 4 3 6" xfId="4274" xr:uid="{00000000-0005-0000-0000-0000B1100000}"/>
    <cellStyle name="Normal 4 4 3 6 2" xfId="4275" xr:uid="{00000000-0005-0000-0000-0000B2100000}"/>
    <cellStyle name="Normal 4 4 3 7" xfId="4276" xr:uid="{00000000-0005-0000-0000-0000B3100000}"/>
    <cellStyle name="Normal 4 4 4" xfId="4277" xr:uid="{00000000-0005-0000-0000-0000B4100000}"/>
    <cellStyle name="Normal 4 4 4 2" xfId="4278" xr:uid="{00000000-0005-0000-0000-0000B5100000}"/>
    <cellStyle name="Normal 4 4 4 2 2" xfId="4279" xr:uid="{00000000-0005-0000-0000-0000B6100000}"/>
    <cellStyle name="Normal 4 4 4 2 2 2" xfId="4280" xr:uid="{00000000-0005-0000-0000-0000B7100000}"/>
    <cellStyle name="Normal 4 4 4 2 3" xfId="4281" xr:uid="{00000000-0005-0000-0000-0000B8100000}"/>
    <cellStyle name="Normal 4 4 4 3" xfId="4282" xr:uid="{00000000-0005-0000-0000-0000B9100000}"/>
    <cellStyle name="Normal 4 4 4 3 2" xfId="4283" xr:uid="{00000000-0005-0000-0000-0000BA100000}"/>
    <cellStyle name="Normal 4 4 4 3 2 2" xfId="4284" xr:uid="{00000000-0005-0000-0000-0000BB100000}"/>
    <cellStyle name="Normal 4 4 4 3 3" xfId="4285" xr:uid="{00000000-0005-0000-0000-0000BC100000}"/>
    <cellStyle name="Normal 4 4 4 4" xfId="4286" xr:uid="{00000000-0005-0000-0000-0000BD100000}"/>
    <cellStyle name="Normal 4 4 4 4 2" xfId="4287" xr:uid="{00000000-0005-0000-0000-0000BE100000}"/>
    <cellStyle name="Normal 4 4 4 5" xfId="4288" xr:uid="{00000000-0005-0000-0000-0000BF100000}"/>
    <cellStyle name="Normal 4 4 4 5 2" xfId="4289" xr:uid="{00000000-0005-0000-0000-0000C0100000}"/>
    <cellStyle name="Normal 4 4 4 6" xfId="4290" xr:uid="{00000000-0005-0000-0000-0000C1100000}"/>
    <cellStyle name="Normal 4 4 5" xfId="4291" xr:uid="{00000000-0005-0000-0000-0000C2100000}"/>
    <cellStyle name="Normal 4 4 5 2" xfId="4292" xr:uid="{00000000-0005-0000-0000-0000C3100000}"/>
    <cellStyle name="Normal 4 4 5 2 2" xfId="4293" xr:uid="{00000000-0005-0000-0000-0000C4100000}"/>
    <cellStyle name="Normal 4 4 5 3" xfId="4294" xr:uid="{00000000-0005-0000-0000-0000C5100000}"/>
    <cellStyle name="Normal 4 4 6" xfId="4295" xr:uid="{00000000-0005-0000-0000-0000C6100000}"/>
    <cellStyle name="Normal 4 4 6 2" xfId="4296" xr:uid="{00000000-0005-0000-0000-0000C7100000}"/>
    <cellStyle name="Normal 4 4 6 2 2" xfId="4297" xr:uid="{00000000-0005-0000-0000-0000C8100000}"/>
    <cellStyle name="Normal 4 4 6 3" xfId="4298" xr:uid="{00000000-0005-0000-0000-0000C9100000}"/>
    <cellStyle name="Normal 4 4 7" xfId="4299" xr:uid="{00000000-0005-0000-0000-0000CA100000}"/>
    <cellStyle name="Normal 4 4 7 2" xfId="4300" xr:uid="{00000000-0005-0000-0000-0000CB100000}"/>
    <cellStyle name="Normal 4 4 8" xfId="4301" xr:uid="{00000000-0005-0000-0000-0000CC100000}"/>
    <cellStyle name="Normal 4 4 8 2" xfId="4302" xr:uid="{00000000-0005-0000-0000-0000CD100000}"/>
    <cellStyle name="Normal 4 4 9" xfId="4303" xr:uid="{00000000-0005-0000-0000-0000CE100000}"/>
    <cellStyle name="Normal 4 5" xfId="4304" xr:uid="{00000000-0005-0000-0000-0000CF100000}"/>
    <cellStyle name="Normal 4 5 2" xfId="4305" xr:uid="{00000000-0005-0000-0000-0000D0100000}"/>
    <cellStyle name="Normal 4 5 2 2" xfId="4306" xr:uid="{00000000-0005-0000-0000-0000D1100000}"/>
    <cellStyle name="Normal 4 5 2 2 2" xfId="4307" xr:uid="{00000000-0005-0000-0000-0000D2100000}"/>
    <cellStyle name="Normal 4 5 2 2 2 2" xfId="4308" xr:uid="{00000000-0005-0000-0000-0000D3100000}"/>
    <cellStyle name="Normal 4 5 2 2 2 2 2" xfId="4309" xr:uid="{00000000-0005-0000-0000-0000D4100000}"/>
    <cellStyle name="Normal 4 5 2 2 2 3" xfId="4310" xr:uid="{00000000-0005-0000-0000-0000D5100000}"/>
    <cellStyle name="Normal 4 5 2 2 3" xfId="4311" xr:uid="{00000000-0005-0000-0000-0000D6100000}"/>
    <cellStyle name="Normal 4 5 2 2 3 2" xfId="4312" xr:uid="{00000000-0005-0000-0000-0000D7100000}"/>
    <cellStyle name="Normal 4 5 2 2 3 2 2" xfId="4313" xr:uid="{00000000-0005-0000-0000-0000D8100000}"/>
    <cellStyle name="Normal 4 5 2 2 3 3" xfId="4314" xr:uid="{00000000-0005-0000-0000-0000D9100000}"/>
    <cellStyle name="Normal 4 5 2 2 4" xfId="4315" xr:uid="{00000000-0005-0000-0000-0000DA100000}"/>
    <cellStyle name="Normal 4 5 2 2 4 2" xfId="4316" xr:uid="{00000000-0005-0000-0000-0000DB100000}"/>
    <cellStyle name="Normal 4 5 2 2 5" xfId="4317" xr:uid="{00000000-0005-0000-0000-0000DC100000}"/>
    <cellStyle name="Normal 4 5 2 2 5 2" xfId="4318" xr:uid="{00000000-0005-0000-0000-0000DD100000}"/>
    <cellStyle name="Normal 4 5 2 2 6" xfId="4319" xr:uid="{00000000-0005-0000-0000-0000DE100000}"/>
    <cellStyle name="Normal 4 5 2 3" xfId="4320" xr:uid="{00000000-0005-0000-0000-0000DF100000}"/>
    <cellStyle name="Normal 4 5 2 3 2" xfId="4321" xr:uid="{00000000-0005-0000-0000-0000E0100000}"/>
    <cellStyle name="Normal 4 5 2 3 2 2" xfId="4322" xr:uid="{00000000-0005-0000-0000-0000E1100000}"/>
    <cellStyle name="Normal 4 5 2 3 3" xfId="4323" xr:uid="{00000000-0005-0000-0000-0000E2100000}"/>
    <cellStyle name="Normal 4 5 2 4" xfId="4324" xr:uid="{00000000-0005-0000-0000-0000E3100000}"/>
    <cellStyle name="Normal 4 5 2 4 2" xfId="4325" xr:uid="{00000000-0005-0000-0000-0000E4100000}"/>
    <cellStyle name="Normal 4 5 2 4 2 2" xfId="4326" xr:uid="{00000000-0005-0000-0000-0000E5100000}"/>
    <cellStyle name="Normal 4 5 2 4 3" xfId="4327" xr:uid="{00000000-0005-0000-0000-0000E6100000}"/>
    <cellStyle name="Normal 4 5 2 5" xfId="4328" xr:uid="{00000000-0005-0000-0000-0000E7100000}"/>
    <cellStyle name="Normal 4 5 2 5 2" xfId="4329" xr:uid="{00000000-0005-0000-0000-0000E8100000}"/>
    <cellStyle name="Normal 4 5 2 6" xfId="4330" xr:uid="{00000000-0005-0000-0000-0000E9100000}"/>
    <cellStyle name="Normal 4 5 2 6 2" xfId="4331" xr:uid="{00000000-0005-0000-0000-0000EA100000}"/>
    <cellStyle name="Normal 4 5 2 7" xfId="4332" xr:uid="{00000000-0005-0000-0000-0000EB100000}"/>
    <cellStyle name="Normal 4 5 3" xfId="4333" xr:uid="{00000000-0005-0000-0000-0000EC100000}"/>
    <cellStyle name="Normal 4 5 3 2" xfId="4334" xr:uid="{00000000-0005-0000-0000-0000ED100000}"/>
    <cellStyle name="Normal 4 5 3 2 2" xfId="4335" xr:uid="{00000000-0005-0000-0000-0000EE100000}"/>
    <cellStyle name="Normal 4 5 3 2 2 2" xfId="4336" xr:uid="{00000000-0005-0000-0000-0000EF100000}"/>
    <cellStyle name="Normal 4 5 3 2 2 2 2" xfId="4337" xr:uid="{00000000-0005-0000-0000-0000F0100000}"/>
    <cellStyle name="Normal 4 5 3 2 2 3" xfId="4338" xr:uid="{00000000-0005-0000-0000-0000F1100000}"/>
    <cellStyle name="Normal 4 5 3 2 3" xfId="4339" xr:uid="{00000000-0005-0000-0000-0000F2100000}"/>
    <cellStyle name="Normal 4 5 3 2 3 2" xfId="4340" xr:uid="{00000000-0005-0000-0000-0000F3100000}"/>
    <cellStyle name="Normal 4 5 3 2 3 2 2" xfId="4341" xr:uid="{00000000-0005-0000-0000-0000F4100000}"/>
    <cellStyle name="Normal 4 5 3 2 3 3" xfId="4342" xr:uid="{00000000-0005-0000-0000-0000F5100000}"/>
    <cellStyle name="Normal 4 5 3 2 4" xfId="4343" xr:uid="{00000000-0005-0000-0000-0000F6100000}"/>
    <cellStyle name="Normal 4 5 3 2 4 2" xfId="4344" xr:uid="{00000000-0005-0000-0000-0000F7100000}"/>
    <cellStyle name="Normal 4 5 3 2 5" xfId="4345" xr:uid="{00000000-0005-0000-0000-0000F8100000}"/>
    <cellStyle name="Normal 4 5 3 2 5 2" xfId="4346" xr:uid="{00000000-0005-0000-0000-0000F9100000}"/>
    <cellStyle name="Normal 4 5 3 2 6" xfId="4347" xr:uid="{00000000-0005-0000-0000-0000FA100000}"/>
    <cellStyle name="Normal 4 5 3 3" xfId="4348" xr:uid="{00000000-0005-0000-0000-0000FB100000}"/>
    <cellStyle name="Normal 4 5 3 3 2" xfId="4349" xr:uid="{00000000-0005-0000-0000-0000FC100000}"/>
    <cellStyle name="Normal 4 5 3 3 2 2" xfId="4350" xr:uid="{00000000-0005-0000-0000-0000FD100000}"/>
    <cellStyle name="Normal 4 5 3 3 3" xfId="4351" xr:uid="{00000000-0005-0000-0000-0000FE100000}"/>
    <cellStyle name="Normal 4 5 3 4" xfId="4352" xr:uid="{00000000-0005-0000-0000-0000FF100000}"/>
    <cellStyle name="Normal 4 5 3 4 2" xfId="4353" xr:uid="{00000000-0005-0000-0000-000000110000}"/>
    <cellStyle name="Normal 4 5 3 4 2 2" xfId="4354" xr:uid="{00000000-0005-0000-0000-000001110000}"/>
    <cellStyle name="Normal 4 5 3 4 3" xfId="4355" xr:uid="{00000000-0005-0000-0000-000002110000}"/>
    <cellStyle name="Normal 4 5 3 5" xfId="4356" xr:uid="{00000000-0005-0000-0000-000003110000}"/>
    <cellStyle name="Normal 4 5 3 5 2" xfId="4357" xr:uid="{00000000-0005-0000-0000-000004110000}"/>
    <cellStyle name="Normal 4 5 3 6" xfId="4358" xr:uid="{00000000-0005-0000-0000-000005110000}"/>
    <cellStyle name="Normal 4 5 3 6 2" xfId="4359" xr:uid="{00000000-0005-0000-0000-000006110000}"/>
    <cellStyle name="Normal 4 5 3 7" xfId="4360" xr:uid="{00000000-0005-0000-0000-000007110000}"/>
    <cellStyle name="Normal 4 5 4" xfId="4361" xr:uid="{00000000-0005-0000-0000-000008110000}"/>
    <cellStyle name="Normal 4 5 4 2" xfId="4362" xr:uid="{00000000-0005-0000-0000-000009110000}"/>
    <cellStyle name="Normal 4 5 4 2 2" xfId="4363" xr:uid="{00000000-0005-0000-0000-00000A110000}"/>
    <cellStyle name="Normal 4 5 4 2 2 2" xfId="4364" xr:uid="{00000000-0005-0000-0000-00000B110000}"/>
    <cellStyle name="Normal 4 5 4 2 3" xfId="4365" xr:uid="{00000000-0005-0000-0000-00000C110000}"/>
    <cellStyle name="Normal 4 5 4 3" xfId="4366" xr:uid="{00000000-0005-0000-0000-00000D110000}"/>
    <cellStyle name="Normal 4 5 4 3 2" xfId="4367" xr:uid="{00000000-0005-0000-0000-00000E110000}"/>
    <cellStyle name="Normal 4 5 4 3 2 2" xfId="4368" xr:uid="{00000000-0005-0000-0000-00000F110000}"/>
    <cellStyle name="Normal 4 5 4 3 3" xfId="4369" xr:uid="{00000000-0005-0000-0000-000010110000}"/>
    <cellStyle name="Normal 4 5 4 4" xfId="4370" xr:uid="{00000000-0005-0000-0000-000011110000}"/>
    <cellStyle name="Normal 4 5 4 4 2" xfId="4371" xr:uid="{00000000-0005-0000-0000-000012110000}"/>
    <cellStyle name="Normal 4 5 4 5" xfId="4372" xr:uid="{00000000-0005-0000-0000-000013110000}"/>
    <cellStyle name="Normal 4 5 4 5 2" xfId="4373" xr:uid="{00000000-0005-0000-0000-000014110000}"/>
    <cellStyle name="Normal 4 5 4 6" xfId="4374" xr:uid="{00000000-0005-0000-0000-000015110000}"/>
    <cellStyle name="Normal 4 5 5" xfId="4375" xr:uid="{00000000-0005-0000-0000-000016110000}"/>
    <cellStyle name="Normal 4 5 5 2" xfId="4376" xr:uid="{00000000-0005-0000-0000-000017110000}"/>
    <cellStyle name="Normal 4 5 5 2 2" xfId="4377" xr:uid="{00000000-0005-0000-0000-000018110000}"/>
    <cellStyle name="Normal 4 5 5 3" xfId="4378" xr:uid="{00000000-0005-0000-0000-000019110000}"/>
    <cellStyle name="Normal 4 5 6" xfId="4379" xr:uid="{00000000-0005-0000-0000-00001A110000}"/>
    <cellStyle name="Normal 4 5 6 2" xfId="4380" xr:uid="{00000000-0005-0000-0000-00001B110000}"/>
    <cellStyle name="Normal 4 5 6 2 2" xfId="4381" xr:uid="{00000000-0005-0000-0000-00001C110000}"/>
    <cellStyle name="Normal 4 5 6 3" xfId="4382" xr:uid="{00000000-0005-0000-0000-00001D110000}"/>
    <cellStyle name="Normal 4 5 7" xfId="4383" xr:uid="{00000000-0005-0000-0000-00001E110000}"/>
    <cellStyle name="Normal 4 5 7 2" xfId="4384" xr:uid="{00000000-0005-0000-0000-00001F110000}"/>
    <cellStyle name="Normal 4 5 8" xfId="4385" xr:uid="{00000000-0005-0000-0000-000020110000}"/>
    <cellStyle name="Normal 4 5 8 2" xfId="4386" xr:uid="{00000000-0005-0000-0000-000021110000}"/>
    <cellStyle name="Normal 4 5 9" xfId="4387" xr:uid="{00000000-0005-0000-0000-000022110000}"/>
    <cellStyle name="Normal 4 6" xfId="4388" xr:uid="{00000000-0005-0000-0000-000023110000}"/>
    <cellStyle name="Normal 4 6 2" xfId="4389" xr:uid="{00000000-0005-0000-0000-000024110000}"/>
    <cellStyle name="Normal 4 6 2 2" xfId="4390" xr:uid="{00000000-0005-0000-0000-000025110000}"/>
    <cellStyle name="Normal 4 6 2 2 2" xfId="4391" xr:uid="{00000000-0005-0000-0000-000026110000}"/>
    <cellStyle name="Normal 4 6 2 2 2 2" xfId="4392" xr:uid="{00000000-0005-0000-0000-000027110000}"/>
    <cellStyle name="Normal 4 6 2 2 3" xfId="4393" xr:uid="{00000000-0005-0000-0000-000028110000}"/>
    <cellStyle name="Normal 4 6 2 3" xfId="4394" xr:uid="{00000000-0005-0000-0000-000029110000}"/>
    <cellStyle name="Normal 4 6 2 3 2" xfId="4395" xr:uid="{00000000-0005-0000-0000-00002A110000}"/>
    <cellStyle name="Normal 4 6 2 3 2 2" xfId="4396" xr:uid="{00000000-0005-0000-0000-00002B110000}"/>
    <cellStyle name="Normal 4 6 2 3 3" xfId="4397" xr:uid="{00000000-0005-0000-0000-00002C110000}"/>
    <cellStyle name="Normal 4 6 2 4" xfId="4398" xr:uid="{00000000-0005-0000-0000-00002D110000}"/>
    <cellStyle name="Normal 4 6 2 4 2" xfId="4399" xr:uid="{00000000-0005-0000-0000-00002E110000}"/>
    <cellStyle name="Normal 4 6 2 5" xfId="4400" xr:uid="{00000000-0005-0000-0000-00002F110000}"/>
    <cellStyle name="Normal 4 6 2 5 2" xfId="4401" xr:uid="{00000000-0005-0000-0000-000030110000}"/>
    <cellStyle name="Normal 4 6 2 6" xfId="4402" xr:uid="{00000000-0005-0000-0000-000031110000}"/>
    <cellStyle name="Normal 4 6 3" xfId="4403" xr:uid="{00000000-0005-0000-0000-000032110000}"/>
    <cellStyle name="Normal 4 6 3 2" xfId="4404" xr:uid="{00000000-0005-0000-0000-000033110000}"/>
    <cellStyle name="Normal 4 6 3 2 2" xfId="4405" xr:uid="{00000000-0005-0000-0000-000034110000}"/>
    <cellStyle name="Normal 4 6 3 3" xfId="4406" xr:uid="{00000000-0005-0000-0000-000035110000}"/>
    <cellStyle name="Normal 4 6 4" xfId="4407" xr:uid="{00000000-0005-0000-0000-000036110000}"/>
    <cellStyle name="Normal 4 6 4 2" xfId="4408" xr:uid="{00000000-0005-0000-0000-000037110000}"/>
    <cellStyle name="Normal 4 6 4 2 2" xfId="4409" xr:uid="{00000000-0005-0000-0000-000038110000}"/>
    <cellStyle name="Normal 4 6 4 3" xfId="4410" xr:uid="{00000000-0005-0000-0000-000039110000}"/>
    <cellStyle name="Normal 4 6 5" xfId="4411" xr:uid="{00000000-0005-0000-0000-00003A110000}"/>
    <cellStyle name="Normal 4 6 5 2" xfId="4412" xr:uid="{00000000-0005-0000-0000-00003B110000}"/>
    <cellStyle name="Normal 4 6 6" xfId="4413" xr:uid="{00000000-0005-0000-0000-00003C110000}"/>
    <cellStyle name="Normal 4 6 6 2" xfId="4414" xr:uid="{00000000-0005-0000-0000-00003D110000}"/>
    <cellStyle name="Normal 4 6 7" xfId="4415" xr:uid="{00000000-0005-0000-0000-00003E110000}"/>
    <cellStyle name="Normal 4 7" xfId="4416" xr:uid="{00000000-0005-0000-0000-00003F110000}"/>
    <cellStyle name="Normal 4 7 2" xfId="4417" xr:uid="{00000000-0005-0000-0000-000040110000}"/>
    <cellStyle name="Normal 4 7 2 2" xfId="4418" xr:uid="{00000000-0005-0000-0000-000041110000}"/>
    <cellStyle name="Normal 4 7 2 2 2" xfId="4419" xr:uid="{00000000-0005-0000-0000-000042110000}"/>
    <cellStyle name="Normal 4 7 2 2 2 2" xfId="4420" xr:uid="{00000000-0005-0000-0000-000043110000}"/>
    <cellStyle name="Normal 4 7 2 2 3" xfId="4421" xr:uid="{00000000-0005-0000-0000-000044110000}"/>
    <cellStyle name="Normal 4 7 2 3" xfId="4422" xr:uid="{00000000-0005-0000-0000-000045110000}"/>
    <cellStyle name="Normal 4 7 2 3 2" xfId="4423" xr:uid="{00000000-0005-0000-0000-000046110000}"/>
    <cellStyle name="Normal 4 7 2 3 2 2" xfId="4424" xr:uid="{00000000-0005-0000-0000-000047110000}"/>
    <cellStyle name="Normal 4 7 2 3 3" xfId="4425" xr:uid="{00000000-0005-0000-0000-000048110000}"/>
    <cellStyle name="Normal 4 7 2 4" xfId="4426" xr:uid="{00000000-0005-0000-0000-000049110000}"/>
    <cellStyle name="Normal 4 7 2 4 2" xfId="4427" xr:uid="{00000000-0005-0000-0000-00004A110000}"/>
    <cellStyle name="Normal 4 7 2 5" xfId="4428" xr:uid="{00000000-0005-0000-0000-00004B110000}"/>
    <cellStyle name="Normal 4 7 2 5 2" xfId="4429" xr:uid="{00000000-0005-0000-0000-00004C110000}"/>
    <cellStyle name="Normal 4 7 2 6" xfId="4430" xr:uid="{00000000-0005-0000-0000-00004D110000}"/>
    <cellStyle name="Normal 4 7 3" xfId="4431" xr:uid="{00000000-0005-0000-0000-00004E110000}"/>
    <cellStyle name="Normal 4 7 3 2" xfId="4432" xr:uid="{00000000-0005-0000-0000-00004F110000}"/>
    <cellStyle name="Normal 4 7 3 2 2" xfId="4433" xr:uid="{00000000-0005-0000-0000-000050110000}"/>
    <cellStyle name="Normal 4 7 3 3" xfId="4434" xr:uid="{00000000-0005-0000-0000-000051110000}"/>
    <cellStyle name="Normal 4 7 4" xfId="4435" xr:uid="{00000000-0005-0000-0000-000052110000}"/>
    <cellStyle name="Normal 4 7 4 2" xfId="4436" xr:uid="{00000000-0005-0000-0000-000053110000}"/>
    <cellStyle name="Normal 4 7 4 2 2" xfId="4437" xr:uid="{00000000-0005-0000-0000-000054110000}"/>
    <cellStyle name="Normal 4 7 4 3" xfId="4438" xr:uid="{00000000-0005-0000-0000-000055110000}"/>
    <cellStyle name="Normal 4 7 5" xfId="4439" xr:uid="{00000000-0005-0000-0000-000056110000}"/>
    <cellStyle name="Normal 4 7 5 2" xfId="4440" xr:uid="{00000000-0005-0000-0000-000057110000}"/>
    <cellStyle name="Normal 4 7 6" xfId="4441" xr:uid="{00000000-0005-0000-0000-000058110000}"/>
    <cellStyle name="Normal 4 7 6 2" xfId="4442" xr:uid="{00000000-0005-0000-0000-000059110000}"/>
    <cellStyle name="Normal 4 7 7" xfId="4443" xr:uid="{00000000-0005-0000-0000-00005A110000}"/>
    <cellStyle name="Normal 4 8" xfId="4444" xr:uid="{00000000-0005-0000-0000-00005B110000}"/>
    <cellStyle name="Normal 4 8 2" xfId="4445" xr:uid="{00000000-0005-0000-0000-00005C110000}"/>
    <cellStyle name="Normal 4 8 2 2" xfId="4446" xr:uid="{00000000-0005-0000-0000-00005D110000}"/>
    <cellStyle name="Normal 4 8 2 2 2" xfId="4447" xr:uid="{00000000-0005-0000-0000-00005E110000}"/>
    <cellStyle name="Normal 4 8 2 3" xfId="4448" xr:uid="{00000000-0005-0000-0000-00005F110000}"/>
    <cellStyle name="Normal 4 8 3" xfId="4449" xr:uid="{00000000-0005-0000-0000-000060110000}"/>
    <cellStyle name="Normal 4 8 3 2" xfId="4450" xr:uid="{00000000-0005-0000-0000-000061110000}"/>
    <cellStyle name="Normal 4 8 3 2 2" xfId="4451" xr:uid="{00000000-0005-0000-0000-000062110000}"/>
    <cellStyle name="Normal 4 8 3 3" xfId="4452" xr:uid="{00000000-0005-0000-0000-000063110000}"/>
    <cellStyle name="Normal 4 8 4" xfId="4453" xr:uid="{00000000-0005-0000-0000-000064110000}"/>
    <cellStyle name="Normal 4 8 4 2" xfId="4454" xr:uid="{00000000-0005-0000-0000-000065110000}"/>
    <cellStyle name="Normal 4 8 5" xfId="4455" xr:uid="{00000000-0005-0000-0000-000066110000}"/>
    <cellStyle name="Normal 4 8 5 2" xfId="4456" xr:uid="{00000000-0005-0000-0000-000067110000}"/>
    <cellStyle name="Normal 4 8 6" xfId="4457" xr:uid="{00000000-0005-0000-0000-000068110000}"/>
    <cellStyle name="Normal 4 9" xfId="4458" xr:uid="{00000000-0005-0000-0000-000069110000}"/>
    <cellStyle name="Normal 4 9 2" xfId="4459" xr:uid="{00000000-0005-0000-0000-00006A110000}"/>
    <cellStyle name="Normal 4 9 2 2" xfId="4460" xr:uid="{00000000-0005-0000-0000-00006B110000}"/>
    <cellStyle name="Normal 4 9 2 2 2" xfId="4461" xr:uid="{00000000-0005-0000-0000-00006C110000}"/>
    <cellStyle name="Normal 4 9 2 3" xfId="4462" xr:uid="{00000000-0005-0000-0000-00006D110000}"/>
    <cellStyle name="Normal 4 9 3" xfId="4463" xr:uid="{00000000-0005-0000-0000-00006E110000}"/>
    <cellStyle name="Normal 4 9 3 2" xfId="4464" xr:uid="{00000000-0005-0000-0000-00006F110000}"/>
    <cellStyle name="Normal 4 9 3 2 2" xfId="4465" xr:uid="{00000000-0005-0000-0000-000070110000}"/>
    <cellStyle name="Normal 4 9 3 3" xfId="4466" xr:uid="{00000000-0005-0000-0000-000071110000}"/>
    <cellStyle name="Normal 4 9 4" xfId="4467" xr:uid="{00000000-0005-0000-0000-000072110000}"/>
    <cellStyle name="Normal 4 9 4 2" xfId="4468" xr:uid="{00000000-0005-0000-0000-000073110000}"/>
    <cellStyle name="Normal 4 9 5" xfId="4469" xr:uid="{00000000-0005-0000-0000-000074110000}"/>
    <cellStyle name="Normal 4 9 5 2" xfId="4470" xr:uid="{00000000-0005-0000-0000-000075110000}"/>
    <cellStyle name="Normal 4 9 6" xfId="4471" xr:uid="{00000000-0005-0000-0000-000076110000}"/>
    <cellStyle name="Normal 4_BMT Performance Measures for ADM Review" xfId="4472" xr:uid="{00000000-0005-0000-0000-000077110000}"/>
    <cellStyle name="Normal 5" xfId="4473" xr:uid="{00000000-0005-0000-0000-000078110000}"/>
    <cellStyle name="Normal 5 10" xfId="4474" xr:uid="{00000000-0005-0000-0000-000079110000}"/>
    <cellStyle name="Normal 5 10 2" xfId="4475" xr:uid="{00000000-0005-0000-0000-00007A110000}"/>
    <cellStyle name="Normal 5 10 2 2" xfId="4476" xr:uid="{00000000-0005-0000-0000-00007B110000}"/>
    <cellStyle name="Normal 5 10 3" xfId="4477" xr:uid="{00000000-0005-0000-0000-00007C110000}"/>
    <cellStyle name="Normal 5 11" xfId="4478" xr:uid="{00000000-0005-0000-0000-00007D110000}"/>
    <cellStyle name="Normal 5 11 2" xfId="4479" xr:uid="{00000000-0005-0000-0000-00007E110000}"/>
    <cellStyle name="Normal 5 11 2 2" xfId="4480" xr:uid="{00000000-0005-0000-0000-00007F110000}"/>
    <cellStyle name="Normal 5 11 3" xfId="4481" xr:uid="{00000000-0005-0000-0000-000080110000}"/>
    <cellStyle name="Normal 5 12" xfId="4482" xr:uid="{00000000-0005-0000-0000-000081110000}"/>
    <cellStyle name="Normal 5 12 2" xfId="4483" xr:uid="{00000000-0005-0000-0000-000082110000}"/>
    <cellStyle name="Normal 5 13" xfId="4484" xr:uid="{00000000-0005-0000-0000-000083110000}"/>
    <cellStyle name="Normal 5 13 2" xfId="4485" xr:uid="{00000000-0005-0000-0000-000084110000}"/>
    <cellStyle name="Normal 5 14" xfId="4486" xr:uid="{00000000-0005-0000-0000-000085110000}"/>
    <cellStyle name="Normal 5 14 2" xfId="4487" xr:uid="{00000000-0005-0000-0000-000086110000}"/>
    <cellStyle name="Normal 5 15" xfId="4488" xr:uid="{00000000-0005-0000-0000-000087110000}"/>
    <cellStyle name="Normal 5 2" xfId="4489" xr:uid="{00000000-0005-0000-0000-000088110000}"/>
    <cellStyle name="Normal 5 2 10" xfId="4490" xr:uid="{00000000-0005-0000-0000-000089110000}"/>
    <cellStyle name="Normal 5 2 10 2" xfId="4491" xr:uid="{00000000-0005-0000-0000-00008A110000}"/>
    <cellStyle name="Normal 5 2 11" xfId="4492" xr:uid="{00000000-0005-0000-0000-00008B110000}"/>
    <cellStyle name="Normal 5 2 11 2" xfId="4493" xr:uid="{00000000-0005-0000-0000-00008C110000}"/>
    <cellStyle name="Normal 5 2 12" xfId="4494" xr:uid="{00000000-0005-0000-0000-00008D110000}"/>
    <cellStyle name="Normal 5 2 12 2" xfId="4495" xr:uid="{00000000-0005-0000-0000-00008E110000}"/>
    <cellStyle name="Normal 5 2 13" xfId="4496" xr:uid="{00000000-0005-0000-0000-00008F110000}"/>
    <cellStyle name="Normal 5 2 2" xfId="4497" xr:uid="{00000000-0005-0000-0000-000090110000}"/>
    <cellStyle name="Normal 5 2 2 10" xfId="4498" xr:uid="{00000000-0005-0000-0000-000091110000}"/>
    <cellStyle name="Normal 5 2 2 2" xfId="4499" xr:uid="{00000000-0005-0000-0000-000092110000}"/>
    <cellStyle name="Normal 5 2 2 2 2" xfId="4500" xr:uid="{00000000-0005-0000-0000-000093110000}"/>
    <cellStyle name="Normal 5 2 2 2 2 2" xfId="4501" xr:uid="{00000000-0005-0000-0000-000094110000}"/>
    <cellStyle name="Normal 5 2 2 2 2 2 2" xfId="4502" xr:uid="{00000000-0005-0000-0000-000095110000}"/>
    <cellStyle name="Normal 5 2 2 2 2 2 2 2" xfId="4503" xr:uid="{00000000-0005-0000-0000-000096110000}"/>
    <cellStyle name="Normal 5 2 2 2 2 2 3" xfId="4504" xr:uid="{00000000-0005-0000-0000-000097110000}"/>
    <cellStyle name="Normal 5 2 2 2 2 3" xfId="4505" xr:uid="{00000000-0005-0000-0000-000098110000}"/>
    <cellStyle name="Normal 5 2 2 2 2 3 2" xfId="4506" xr:uid="{00000000-0005-0000-0000-000099110000}"/>
    <cellStyle name="Normal 5 2 2 2 2 3 2 2" xfId="4507" xr:uid="{00000000-0005-0000-0000-00009A110000}"/>
    <cellStyle name="Normal 5 2 2 2 2 3 3" xfId="4508" xr:uid="{00000000-0005-0000-0000-00009B110000}"/>
    <cellStyle name="Normal 5 2 2 2 2 4" xfId="4509" xr:uid="{00000000-0005-0000-0000-00009C110000}"/>
    <cellStyle name="Normal 5 2 2 2 2 4 2" xfId="4510" xr:uid="{00000000-0005-0000-0000-00009D110000}"/>
    <cellStyle name="Normal 5 2 2 2 2 5" xfId="4511" xr:uid="{00000000-0005-0000-0000-00009E110000}"/>
    <cellStyle name="Normal 5 2 2 2 2 5 2" xfId="4512" xr:uid="{00000000-0005-0000-0000-00009F110000}"/>
    <cellStyle name="Normal 5 2 2 2 2 6" xfId="4513" xr:uid="{00000000-0005-0000-0000-0000A0110000}"/>
    <cellStyle name="Normal 5 2 2 2 3" xfId="4514" xr:uid="{00000000-0005-0000-0000-0000A1110000}"/>
    <cellStyle name="Normal 5 2 2 2 3 2" xfId="4515" xr:uid="{00000000-0005-0000-0000-0000A2110000}"/>
    <cellStyle name="Normal 5 2 2 2 3 2 2" xfId="4516" xr:uid="{00000000-0005-0000-0000-0000A3110000}"/>
    <cellStyle name="Normal 5 2 2 2 3 3" xfId="4517" xr:uid="{00000000-0005-0000-0000-0000A4110000}"/>
    <cellStyle name="Normal 5 2 2 2 4" xfId="4518" xr:uid="{00000000-0005-0000-0000-0000A5110000}"/>
    <cellStyle name="Normal 5 2 2 2 4 2" xfId="4519" xr:uid="{00000000-0005-0000-0000-0000A6110000}"/>
    <cellStyle name="Normal 5 2 2 2 4 2 2" xfId="4520" xr:uid="{00000000-0005-0000-0000-0000A7110000}"/>
    <cellStyle name="Normal 5 2 2 2 4 3" xfId="4521" xr:uid="{00000000-0005-0000-0000-0000A8110000}"/>
    <cellStyle name="Normal 5 2 2 2 5" xfId="4522" xr:uid="{00000000-0005-0000-0000-0000A9110000}"/>
    <cellStyle name="Normal 5 2 2 2 5 2" xfId="4523" xr:uid="{00000000-0005-0000-0000-0000AA110000}"/>
    <cellStyle name="Normal 5 2 2 2 6" xfId="4524" xr:uid="{00000000-0005-0000-0000-0000AB110000}"/>
    <cellStyle name="Normal 5 2 2 2 6 2" xfId="4525" xr:uid="{00000000-0005-0000-0000-0000AC110000}"/>
    <cellStyle name="Normal 5 2 2 2 7" xfId="4526" xr:uid="{00000000-0005-0000-0000-0000AD110000}"/>
    <cellStyle name="Normal 5 2 2 3" xfId="4527" xr:uid="{00000000-0005-0000-0000-0000AE110000}"/>
    <cellStyle name="Normal 5 2 2 3 2" xfId="4528" xr:uid="{00000000-0005-0000-0000-0000AF110000}"/>
    <cellStyle name="Normal 5 2 2 3 2 2" xfId="4529" xr:uid="{00000000-0005-0000-0000-0000B0110000}"/>
    <cellStyle name="Normal 5 2 2 3 2 2 2" xfId="4530" xr:uid="{00000000-0005-0000-0000-0000B1110000}"/>
    <cellStyle name="Normal 5 2 2 3 2 2 2 2" xfId="4531" xr:uid="{00000000-0005-0000-0000-0000B2110000}"/>
    <cellStyle name="Normal 5 2 2 3 2 2 3" xfId="4532" xr:uid="{00000000-0005-0000-0000-0000B3110000}"/>
    <cellStyle name="Normal 5 2 2 3 2 3" xfId="4533" xr:uid="{00000000-0005-0000-0000-0000B4110000}"/>
    <cellStyle name="Normal 5 2 2 3 2 3 2" xfId="4534" xr:uid="{00000000-0005-0000-0000-0000B5110000}"/>
    <cellStyle name="Normal 5 2 2 3 2 3 2 2" xfId="4535" xr:uid="{00000000-0005-0000-0000-0000B6110000}"/>
    <cellStyle name="Normal 5 2 2 3 2 3 3" xfId="4536" xr:uid="{00000000-0005-0000-0000-0000B7110000}"/>
    <cellStyle name="Normal 5 2 2 3 2 4" xfId="4537" xr:uid="{00000000-0005-0000-0000-0000B8110000}"/>
    <cellStyle name="Normal 5 2 2 3 2 4 2" xfId="4538" xr:uid="{00000000-0005-0000-0000-0000B9110000}"/>
    <cellStyle name="Normal 5 2 2 3 2 5" xfId="4539" xr:uid="{00000000-0005-0000-0000-0000BA110000}"/>
    <cellStyle name="Normal 5 2 2 3 2 5 2" xfId="4540" xr:uid="{00000000-0005-0000-0000-0000BB110000}"/>
    <cellStyle name="Normal 5 2 2 3 2 6" xfId="4541" xr:uid="{00000000-0005-0000-0000-0000BC110000}"/>
    <cellStyle name="Normal 5 2 2 3 3" xfId="4542" xr:uid="{00000000-0005-0000-0000-0000BD110000}"/>
    <cellStyle name="Normal 5 2 2 3 3 2" xfId="4543" xr:uid="{00000000-0005-0000-0000-0000BE110000}"/>
    <cellStyle name="Normal 5 2 2 3 3 2 2" xfId="4544" xr:uid="{00000000-0005-0000-0000-0000BF110000}"/>
    <cellStyle name="Normal 5 2 2 3 3 3" xfId="4545" xr:uid="{00000000-0005-0000-0000-0000C0110000}"/>
    <cellStyle name="Normal 5 2 2 3 4" xfId="4546" xr:uid="{00000000-0005-0000-0000-0000C1110000}"/>
    <cellStyle name="Normal 5 2 2 3 4 2" xfId="4547" xr:uid="{00000000-0005-0000-0000-0000C2110000}"/>
    <cellStyle name="Normal 5 2 2 3 4 2 2" xfId="4548" xr:uid="{00000000-0005-0000-0000-0000C3110000}"/>
    <cellStyle name="Normal 5 2 2 3 4 3" xfId="4549" xr:uid="{00000000-0005-0000-0000-0000C4110000}"/>
    <cellStyle name="Normal 5 2 2 3 5" xfId="4550" xr:uid="{00000000-0005-0000-0000-0000C5110000}"/>
    <cellStyle name="Normal 5 2 2 3 5 2" xfId="4551" xr:uid="{00000000-0005-0000-0000-0000C6110000}"/>
    <cellStyle name="Normal 5 2 2 3 6" xfId="4552" xr:uid="{00000000-0005-0000-0000-0000C7110000}"/>
    <cellStyle name="Normal 5 2 2 3 6 2" xfId="4553" xr:uid="{00000000-0005-0000-0000-0000C8110000}"/>
    <cellStyle name="Normal 5 2 2 3 7" xfId="4554" xr:uid="{00000000-0005-0000-0000-0000C9110000}"/>
    <cellStyle name="Normal 5 2 2 4" xfId="4555" xr:uid="{00000000-0005-0000-0000-0000CA110000}"/>
    <cellStyle name="Normal 5 2 2 4 2" xfId="4556" xr:uid="{00000000-0005-0000-0000-0000CB110000}"/>
    <cellStyle name="Normal 5 2 2 4 2 2" xfId="4557" xr:uid="{00000000-0005-0000-0000-0000CC110000}"/>
    <cellStyle name="Normal 5 2 2 4 2 2 2" xfId="4558" xr:uid="{00000000-0005-0000-0000-0000CD110000}"/>
    <cellStyle name="Normal 5 2 2 4 2 3" xfId="4559" xr:uid="{00000000-0005-0000-0000-0000CE110000}"/>
    <cellStyle name="Normal 5 2 2 4 3" xfId="4560" xr:uid="{00000000-0005-0000-0000-0000CF110000}"/>
    <cellStyle name="Normal 5 2 2 4 3 2" xfId="4561" xr:uid="{00000000-0005-0000-0000-0000D0110000}"/>
    <cellStyle name="Normal 5 2 2 4 3 2 2" xfId="4562" xr:uid="{00000000-0005-0000-0000-0000D1110000}"/>
    <cellStyle name="Normal 5 2 2 4 3 3" xfId="4563" xr:uid="{00000000-0005-0000-0000-0000D2110000}"/>
    <cellStyle name="Normal 5 2 2 4 4" xfId="4564" xr:uid="{00000000-0005-0000-0000-0000D3110000}"/>
    <cellStyle name="Normal 5 2 2 4 4 2" xfId="4565" xr:uid="{00000000-0005-0000-0000-0000D4110000}"/>
    <cellStyle name="Normal 5 2 2 4 5" xfId="4566" xr:uid="{00000000-0005-0000-0000-0000D5110000}"/>
    <cellStyle name="Normal 5 2 2 4 5 2" xfId="4567" xr:uid="{00000000-0005-0000-0000-0000D6110000}"/>
    <cellStyle name="Normal 5 2 2 4 6" xfId="4568" xr:uid="{00000000-0005-0000-0000-0000D7110000}"/>
    <cellStyle name="Normal 5 2 2 5" xfId="4569" xr:uid="{00000000-0005-0000-0000-0000D8110000}"/>
    <cellStyle name="Normal 5 2 2 5 2" xfId="4570" xr:uid="{00000000-0005-0000-0000-0000D9110000}"/>
    <cellStyle name="Normal 5 2 2 5 2 2" xfId="4571" xr:uid="{00000000-0005-0000-0000-0000DA110000}"/>
    <cellStyle name="Normal 5 2 2 5 2 2 2" xfId="4572" xr:uid="{00000000-0005-0000-0000-0000DB110000}"/>
    <cellStyle name="Normal 5 2 2 5 2 3" xfId="4573" xr:uid="{00000000-0005-0000-0000-0000DC110000}"/>
    <cellStyle name="Normal 5 2 2 5 3" xfId="4574" xr:uid="{00000000-0005-0000-0000-0000DD110000}"/>
    <cellStyle name="Normal 5 2 2 5 3 2" xfId="4575" xr:uid="{00000000-0005-0000-0000-0000DE110000}"/>
    <cellStyle name="Normal 5 2 2 5 3 2 2" xfId="4576" xr:uid="{00000000-0005-0000-0000-0000DF110000}"/>
    <cellStyle name="Normal 5 2 2 5 3 3" xfId="4577" xr:uid="{00000000-0005-0000-0000-0000E0110000}"/>
    <cellStyle name="Normal 5 2 2 5 4" xfId="4578" xr:uid="{00000000-0005-0000-0000-0000E1110000}"/>
    <cellStyle name="Normal 5 2 2 5 4 2" xfId="4579" xr:uid="{00000000-0005-0000-0000-0000E2110000}"/>
    <cellStyle name="Normal 5 2 2 5 5" xfId="4580" xr:uid="{00000000-0005-0000-0000-0000E3110000}"/>
    <cellStyle name="Normal 5 2 2 5 5 2" xfId="4581" xr:uid="{00000000-0005-0000-0000-0000E4110000}"/>
    <cellStyle name="Normal 5 2 2 5 6" xfId="4582" xr:uid="{00000000-0005-0000-0000-0000E5110000}"/>
    <cellStyle name="Normal 5 2 2 6" xfId="4583" xr:uid="{00000000-0005-0000-0000-0000E6110000}"/>
    <cellStyle name="Normal 5 2 2 6 2" xfId="4584" xr:uid="{00000000-0005-0000-0000-0000E7110000}"/>
    <cellStyle name="Normal 5 2 2 6 2 2" xfId="4585" xr:uid="{00000000-0005-0000-0000-0000E8110000}"/>
    <cellStyle name="Normal 5 2 2 6 3" xfId="4586" xr:uid="{00000000-0005-0000-0000-0000E9110000}"/>
    <cellStyle name="Normal 5 2 2 7" xfId="4587" xr:uid="{00000000-0005-0000-0000-0000EA110000}"/>
    <cellStyle name="Normal 5 2 2 7 2" xfId="4588" xr:uid="{00000000-0005-0000-0000-0000EB110000}"/>
    <cellStyle name="Normal 5 2 2 7 2 2" xfId="4589" xr:uid="{00000000-0005-0000-0000-0000EC110000}"/>
    <cellStyle name="Normal 5 2 2 7 3" xfId="4590" xr:uid="{00000000-0005-0000-0000-0000ED110000}"/>
    <cellStyle name="Normal 5 2 2 8" xfId="4591" xr:uid="{00000000-0005-0000-0000-0000EE110000}"/>
    <cellStyle name="Normal 5 2 2 8 2" xfId="4592" xr:uid="{00000000-0005-0000-0000-0000EF110000}"/>
    <cellStyle name="Normal 5 2 2 9" xfId="4593" xr:uid="{00000000-0005-0000-0000-0000F0110000}"/>
    <cellStyle name="Normal 5 2 2 9 2" xfId="4594" xr:uid="{00000000-0005-0000-0000-0000F1110000}"/>
    <cellStyle name="Normal 5 2 3" xfId="4595" xr:uid="{00000000-0005-0000-0000-0000F2110000}"/>
    <cellStyle name="Normal 5 2 3 2" xfId="4596" xr:uid="{00000000-0005-0000-0000-0000F3110000}"/>
    <cellStyle name="Normal 5 2 3 2 2" xfId="4597" xr:uid="{00000000-0005-0000-0000-0000F4110000}"/>
    <cellStyle name="Normal 5 2 3 2 2 2" xfId="4598" xr:uid="{00000000-0005-0000-0000-0000F5110000}"/>
    <cellStyle name="Normal 5 2 3 2 2 2 2" xfId="4599" xr:uid="{00000000-0005-0000-0000-0000F6110000}"/>
    <cellStyle name="Normal 5 2 3 2 2 2 2 2" xfId="4600" xr:uid="{00000000-0005-0000-0000-0000F7110000}"/>
    <cellStyle name="Normal 5 2 3 2 2 2 3" xfId="4601" xr:uid="{00000000-0005-0000-0000-0000F8110000}"/>
    <cellStyle name="Normal 5 2 3 2 2 3" xfId="4602" xr:uid="{00000000-0005-0000-0000-0000F9110000}"/>
    <cellStyle name="Normal 5 2 3 2 2 3 2" xfId="4603" xr:uid="{00000000-0005-0000-0000-0000FA110000}"/>
    <cellStyle name="Normal 5 2 3 2 2 3 2 2" xfId="4604" xr:uid="{00000000-0005-0000-0000-0000FB110000}"/>
    <cellStyle name="Normal 5 2 3 2 2 3 3" xfId="4605" xr:uid="{00000000-0005-0000-0000-0000FC110000}"/>
    <cellStyle name="Normal 5 2 3 2 2 4" xfId="4606" xr:uid="{00000000-0005-0000-0000-0000FD110000}"/>
    <cellStyle name="Normal 5 2 3 2 2 4 2" xfId="4607" xr:uid="{00000000-0005-0000-0000-0000FE110000}"/>
    <cellStyle name="Normal 5 2 3 2 2 5" xfId="4608" xr:uid="{00000000-0005-0000-0000-0000FF110000}"/>
    <cellStyle name="Normal 5 2 3 2 2 5 2" xfId="4609" xr:uid="{00000000-0005-0000-0000-000000120000}"/>
    <cellStyle name="Normal 5 2 3 2 2 6" xfId="4610" xr:uid="{00000000-0005-0000-0000-000001120000}"/>
    <cellStyle name="Normal 5 2 3 2 3" xfId="4611" xr:uid="{00000000-0005-0000-0000-000002120000}"/>
    <cellStyle name="Normal 5 2 3 2 3 2" xfId="4612" xr:uid="{00000000-0005-0000-0000-000003120000}"/>
    <cellStyle name="Normal 5 2 3 2 3 2 2" xfId="4613" xr:uid="{00000000-0005-0000-0000-000004120000}"/>
    <cellStyle name="Normal 5 2 3 2 3 3" xfId="4614" xr:uid="{00000000-0005-0000-0000-000005120000}"/>
    <cellStyle name="Normal 5 2 3 2 4" xfId="4615" xr:uid="{00000000-0005-0000-0000-000006120000}"/>
    <cellStyle name="Normal 5 2 3 2 4 2" xfId="4616" xr:uid="{00000000-0005-0000-0000-000007120000}"/>
    <cellStyle name="Normal 5 2 3 2 4 2 2" xfId="4617" xr:uid="{00000000-0005-0000-0000-000008120000}"/>
    <cellStyle name="Normal 5 2 3 2 4 3" xfId="4618" xr:uid="{00000000-0005-0000-0000-000009120000}"/>
    <cellStyle name="Normal 5 2 3 2 5" xfId="4619" xr:uid="{00000000-0005-0000-0000-00000A120000}"/>
    <cellStyle name="Normal 5 2 3 2 5 2" xfId="4620" xr:uid="{00000000-0005-0000-0000-00000B120000}"/>
    <cellStyle name="Normal 5 2 3 2 6" xfId="4621" xr:uid="{00000000-0005-0000-0000-00000C120000}"/>
    <cellStyle name="Normal 5 2 3 2 6 2" xfId="4622" xr:uid="{00000000-0005-0000-0000-00000D120000}"/>
    <cellStyle name="Normal 5 2 3 2 7" xfId="4623" xr:uid="{00000000-0005-0000-0000-00000E120000}"/>
    <cellStyle name="Normal 5 2 3 3" xfId="4624" xr:uid="{00000000-0005-0000-0000-00000F120000}"/>
    <cellStyle name="Normal 5 2 3 3 2" xfId="4625" xr:uid="{00000000-0005-0000-0000-000010120000}"/>
    <cellStyle name="Normal 5 2 3 3 2 2" xfId="4626" xr:uid="{00000000-0005-0000-0000-000011120000}"/>
    <cellStyle name="Normal 5 2 3 3 2 2 2" xfId="4627" xr:uid="{00000000-0005-0000-0000-000012120000}"/>
    <cellStyle name="Normal 5 2 3 3 2 2 2 2" xfId="4628" xr:uid="{00000000-0005-0000-0000-000013120000}"/>
    <cellStyle name="Normal 5 2 3 3 2 2 3" xfId="4629" xr:uid="{00000000-0005-0000-0000-000014120000}"/>
    <cellStyle name="Normal 5 2 3 3 2 3" xfId="4630" xr:uid="{00000000-0005-0000-0000-000015120000}"/>
    <cellStyle name="Normal 5 2 3 3 2 3 2" xfId="4631" xr:uid="{00000000-0005-0000-0000-000016120000}"/>
    <cellStyle name="Normal 5 2 3 3 2 3 2 2" xfId="4632" xr:uid="{00000000-0005-0000-0000-000017120000}"/>
    <cellStyle name="Normal 5 2 3 3 2 3 3" xfId="4633" xr:uid="{00000000-0005-0000-0000-000018120000}"/>
    <cellStyle name="Normal 5 2 3 3 2 4" xfId="4634" xr:uid="{00000000-0005-0000-0000-000019120000}"/>
    <cellStyle name="Normal 5 2 3 3 2 4 2" xfId="4635" xr:uid="{00000000-0005-0000-0000-00001A120000}"/>
    <cellStyle name="Normal 5 2 3 3 2 5" xfId="4636" xr:uid="{00000000-0005-0000-0000-00001B120000}"/>
    <cellStyle name="Normal 5 2 3 3 2 5 2" xfId="4637" xr:uid="{00000000-0005-0000-0000-00001C120000}"/>
    <cellStyle name="Normal 5 2 3 3 2 6" xfId="4638" xr:uid="{00000000-0005-0000-0000-00001D120000}"/>
    <cellStyle name="Normal 5 2 3 3 3" xfId="4639" xr:uid="{00000000-0005-0000-0000-00001E120000}"/>
    <cellStyle name="Normal 5 2 3 3 3 2" xfId="4640" xr:uid="{00000000-0005-0000-0000-00001F120000}"/>
    <cellStyle name="Normal 5 2 3 3 3 2 2" xfId="4641" xr:uid="{00000000-0005-0000-0000-000020120000}"/>
    <cellStyle name="Normal 5 2 3 3 3 3" xfId="4642" xr:uid="{00000000-0005-0000-0000-000021120000}"/>
    <cellStyle name="Normal 5 2 3 3 4" xfId="4643" xr:uid="{00000000-0005-0000-0000-000022120000}"/>
    <cellStyle name="Normal 5 2 3 3 4 2" xfId="4644" xr:uid="{00000000-0005-0000-0000-000023120000}"/>
    <cellStyle name="Normal 5 2 3 3 4 2 2" xfId="4645" xr:uid="{00000000-0005-0000-0000-000024120000}"/>
    <cellStyle name="Normal 5 2 3 3 4 3" xfId="4646" xr:uid="{00000000-0005-0000-0000-000025120000}"/>
    <cellStyle name="Normal 5 2 3 3 5" xfId="4647" xr:uid="{00000000-0005-0000-0000-000026120000}"/>
    <cellStyle name="Normal 5 2 3 3 5 2" xfId="4648" xr:uid="{00000000-0005-0000-0000-000027120000}"/>
    <cellStyle name="Normal 5 2 3 3 6" xfId="4649" xr:uid="{00000000-0005-0000-0000-000028120000}"/>
    <cellStyle name="Normal 5 2 3 3 6 2" xfId="4650" xr:uid="{00000000-0005-0000-0000-000029120000}"/>
    <cellStyle name="Normal 5 2 3 3 7" xfId="4651" xr:uid="{00000000-0005-0000-0000-00002A120000}"/>
    <cellStyle name="Normal 5 2 3 4" xfId="4652" xr:uid="{00000000-0005-0000-0000-00002B120000}"/>
    <cellStyle name="Normal 5 2 3 4 2" xfId="4653" xr:uid="{00000000-0005-0000-0000-00002C120000}"/>
    <cellStyle name="Normal 5 2 3 4 2 2" xfId="4654" xr:uid="{00000000-0005-0000-0000-00002D120000}"/>
    <cellStyle name="Normal 5 2 3 4 2 2 2" xfId="4655" xr:uid="{00000000-0005-0000-0000-00002E120000}"/>
    <cellStyle name="Normal 5 2 3 4 2 3" xfId="4656" xr:uid="{00000000-0005-0000-0000-00002F120000}"/>
    <cellStyle name="Normal 5 2 3 4 3" xfId="4657" xr:uid="{00000000-0005-0000-0000-000030120000}"/>
    <cellStyle name="Normal 5 2 3 4 3 2" xfId="4658" xr:uid="{00000000-0005-0000-0000-000031120000}"/>
    <cellStyle name="Normal 5 2 3 4 3 2 2" xfId="4659" xr:uid="{00000000-0005-0000-0000-000032120000}"/>
    <cellStyle name="Normal 5 2 3 4 3 3" xfId="4660" xr:uid="{00000000-0005-0000-0000-000033120000}"/>
    <cellStyle name="Normal 5 2 3 4 4" xfId="4661" xr:uid="{00000000-0005-0000-0000-000034120000}"/>
    <cellStyle name="Normal 5 2 3 4 4 2" xfId="4662" xr:uid="{00000000-0005-0000-0000-000035120000}"/>
    <cellStyle name="Normal 5 2 3 4 5" xfId="4663" xr:uid="{00000000-0005-0000-0000-000036120000}"/>
    <cellStyle name="Normal 5 2 3 4 5 2" xfId="4664" xr:uid="{00000000-0005-0000-0000-000037120000}"/>
    <cellStyle name="Normal 5 2 3 4 6" xfId="4665" xr:uid="{00000000-0005-0000-0000-000038120000}"/>
    <cellStyle name="Normal 5 2 3 5" xfId="4666" xr:uid="{00000000-0005-0000-0000-000039120000}"/>
    <cellStyle name="Normal 5 2 3 5 2" xfId="4667" xr:uid="{00000000-0005-0000-0000-00003A120000}"/>
    <cellStyle name="Normal 5 2 3 5 2 2" xfId="4668" xr:uid="{00000000-0005-0000-0000-00003B120000}"/>
    <cellStyle name="Normal 5 2 3 5 3" xfId="4669" xr:uid="{00000000-0005-0000-0000-00003C120000}"/>
    <cellStyle name="Normal 5 2 3 6" xfId="4670" xr:uid="{00000000-0005-0000-0000-00003D120000}"/>
    <cellStyle name="Normal 5 2 3 6 2" xfId="4671" xr:uid="{00000000-0005-0000-0000-00003E120000}"/>
    <cellStyle name="Normal 5 2 3 6 2 2" xfId="4672" xr:uid="{00000000-0005-0000-0000-00003F120000}"/>
    <cellStyle name="Normal 5 2 3 6 3" xfId="4673" xr:uid="{00000000-0005-0000-0000-000040120000}"/>
    <cellStyle name="Normal 5 2 3 7" xfId="4674" xr:uid="{00000000-0005-0000-0000-000041120000}"/>
    <cellStyle name="Normal 5 2 3 7 2" xfId="4675" xr:uid="{00000000-0005-0000-0000-000042120000}"/>
    <cellStyle name="Normal 5 2 3 8" xfId="4676" xr:uid="{00000000-0005-0000-0000-000043120000}"/>
    <cellStyle name="Normal 5 2 3 8 2" xfId="4677" xr:uid="{00000000-0005-0000-0000-000044120000}"/>
    <cellStyle name="Normal 5 2 3 9" xfId="4678" xr:uid="{00000000-0005-0000-0000-000045120000}"/>
    <cellStyle name="Normal 5 2 4" xfId="4679" xr:uid="{00000000-0005-0000-0000-000046120000}"/>
    <cellStyle name="Normal 5 2 4 2" xfId="4680" xr:uid="{00000000-0005-0000-0000-000047120000}"/>
    <cellStyle name="Normal 5 2 4 2 2" xfId="4681" xr:uid="{00000000-0005-0000-0000-000048120000}"/>
    <cellStyle name="Normal 5 2 4 2 2 2" xfId="4682" xr:uid="{00000000-0005-0000-0000-000049120000}"/>
    <cellStyle name="Normal 5 2 4 2 2 2 2" xfId="4683" xr:uid="{00000000-0005-0000-0000-00004A120000}"/>
    <cellStyle name="Normal 5 2 4 2 2 3" xfId="4684" xr:uid="{00000000-0005-0000-0000-00004B120000}"/>
    <cellStyle name="Normal 5 2 4 2 3" xfId="4685" xr:uid="{00000000-0005-0000-0000-00004C120000}"/>
    <cellStyle name="Normal 5 2 4 2 3 2" xfId="4686" xr:uid="{00000000-0005-0000-0000-00004D120000}"/>
    <cellStyle name="Normal 5 2 4 2 3 2 2" xfId="4687" xr:uid="{00000000-0005-0000-0000-00004E120000}"/>
    <cellStyle name="Normal 5 2 4 2 3 3" xfId="4688" xr:uid="{00000000-0005-0000-0000-00004F120000}"/>
    <cellStyle name="Normal 5 2 4 2 4" xfId="4689" xr:uid="{00000000-0005-0000-0000-000050120000}"/>
    <cellStyle name="Normal 5 2 4 2 4 2" xfId="4690" xr:uid="{00000000-0005-0000-0000-000051120000}"/>
    <cellStyle name="Normal 5 2 4 2 5" xfId="4691" xr:uid="{00000000-0005-0000-0000-000052120000}"/>
    <cellStyle name="Normal 5 2 4 2 5 2" xfId="4692" xr:uid="{00000000-0005-0000-0000-000053120000}"/>
    <cellStyle name="Normal 5 2 4 2 6" xfId="4693" xr:uid="{00000000-0005-0000-0000-000054120000}"/>
    <cellStyle name="Normal 5 2 4 3" xfId="4694" xr:uid="{00000000-0005-0000-0000-000055120000}"/>
    <cellStyle name="Normal 5 2 4 3 2" xfId="4695" xr:uid="{00000000-0005-0000-0000-000056120000}"/>
    <cellStyle name="Normal 5 2 4 3 2 2" xfId="4696" xr:uid="{00000000-0005-0000-0000-000057120000}"/>
    <cellStyle name="Normal 5 2 4 3 3" xfId="4697" xr:uid="{00000000-0005-0000-0000-000058120000}"/>
    <cellStyle name="Normal 5 2 4 4" xfId="4698" xr:uid="{00000000-0005-0000-0000-000059120000}"/>
    <cellStyle name="Normal 5 2 4 4 2" xfId="4699" xr:uid="{00000000-0005-0000-0000-00005A120000}"/>
    <cellStyle name="Normal 5 2 4 4 2 2" xfId="4700" xr:uid="{00000000-0005-0000-0000-00005B120000}"/>
    <cellStyle name="Normal 5 2 4 4 3" xfId="4701" xr:uid="{00000000-0005-0000-0000-00005C120000}"/>
    <cellStyle name="Normal 5 2 4 5" xfId="4702" xr:uid="{00000000-0005-0000-0000-00005D120000}"/>
    <cellStyle name="Normal 5 2 4 5 2" xfId="4703" xr:uid="{00000000-0005-0000-0000-00005E120000}"/>
    <cellStyle name="Normal 5 2 4 6" xfId="4704" xr:uid="{00000000-0005-0000-0000-00005F120000}"/>
    <cellStyle name="Normal 5 2 4 6 2" xfId="4705" xr:uid="{00000000-0005-0000-0000-000060120000}"/>
    <cellStyle name="Normal 5 2 4 7" xfId="4706" xr:uid="{00000000-0005-0000-0000-000061120000}"/>
    <cellStyle name="Normal 5 2 5" xfId="4707" xr:uid="{00000000-0005-0000-0000-000062120000}"/>
    <cellStyle name="Normal 5 2 5 2" xfId="4708" xr:uid="{00000000-0005-0000-0000-000063120000}"/>
    <cellStyle name="Normal 5 2 5 2 2" xfId="4709" xr:uid="{00000000-0005-0000-0000-000064120000}"/>
    <cellStyle name="Normal 5 2 5 2 2 2" xfId="4710" xr:uid="{00000000-0005-0000-0000-000065120000}"/>
    <cellStyle name="Normal 5 2 5 2 2 2 2" xfId="4711" xr:uid="{00000000-0005-0000-0000-000066120000}"/>
    <cellStyle name="Normal 5 2 5 2 2 3" xfId="4712" xr:uid="{00000000-0005-0000-0000-000067120000}"/>
    <cellStyle name="Normal 5 2 5 2 3" xfId="4713" xr:uid="{00000000-0005-0000-0000-000068120000}"/>
    <cellStyle name="Normal 5 2 5 2 3 2" xfId="4714" xr:uid="{00000000-0005-0000-0000-000069120000}"/>
    <cellStyle name="Normal 5 2 5 2 3 2 2" xfId="4715" xr:uid="{00000000-0005-0000-0000-00006A120000}"/>
    <cellStyle name="Normal 5 2 5 2 3 3" xfId="4716" xr:uid="{00000000-0005-0000-0000-00006B120000}"/>
    <cellStyle name="Normal 5 2 5 2 4" xfId="4717" xr:uid="{00000000-0005-0000-0000-00006C120000}"/>
    <cellStyle name="Normal 5 2 5 2 4 2" xfId="4718" xr:uid="{00000000-0005-0000-0000-00006D120000}"/>
    <cellStyle name="Normal 5 2 5 2 5" xfId="4719" xr:uid="{00000000-0005-0000-0000-00006E120000}"/>
    <cellStyle name="Normal 5 2 5 2 5 2" xfId="4720" xr:uid="{00000000-0005-0000-0000-00006F120000}"/>
    <cellStyle name="Normal 5 2 5 2 6" xfId="4721" xr:uid="{00000000-0005-0000-0000-000070120000}"/>
    <cellStyle name="Normal 5 2 5 3" xfId="4722" xr:uid="{00000000-0005-0000-0000-000071120000}"/>
    <cellStyle name="Normal 5 2 5 3 2" xfId="4723" xr:uid="{00000000-0005-0000-0000-000072120000}"/>
    <cellStyle name="Normal 5 2 5 3 2 2" xfId="4724" xr:uid="{00000000-0005-0000-0000-000073120000}"/>
    <cellStyle name="Normal 5 2 5 3 3" xfId="4725" xr:uid="{00000000-0005-0000-0000-000074120000}"/>
    <cellStyle name="Normal 5 2 5 4" xfId="4726" xr:uid="{00000000-0005-0000-0000-000075120000}"/>
    <cellStyle name="Normal 5 2 5 4 2" xfId="4727" xr:uid="{00000000-0005-0000-0000-000076120000}"/>
    <cellStyle name="Normal 5 2 5 4 2 2" xfId="4728" xr:uid="{00000000-0005-0000-0000-000077120000}"/>
    <cellStyle name="Normal 5 2 5 4 3" xfId="4729" xr:uid="{00000000-0005-0000-0000-000078120000}"/>
    <cellStyle name="Normal 5 2 5 5" xfId="4730" xr:uid="{00000000-0005-0000-0000-000079120000}"/>
    <cellStyle name="Normal 5 2 5 5 2" xfId="4731" xr:uid="{00000000-0005-0000-0000-00007A120000}"/>
    <cellStyle name="Normal 5 2 5 6" xfId="4732" xr:uid="{00000000-0005-0000-0000-00007B120000}"/>
    <cellStyle name="Normal 5 2 5 6 2" xfId="4733" xr:uid="{00000000-0005-0000-0000-00007C120000}"/>
    <cellStyle name="Normal 5 2 5 7" xfId="4734" xr:uid="{00000000-0005-0000-0000-00007D120000}"/>
    <cellStyle name="Normal 5 2 6" xfId="4735" xr:uid="{00000000-0005-0000-0000-00007E120000}"/>
    <cellStyle name="Normal 5 2 6 2" xfId="4736" xr:uid="{00000000-0005-0000-0000-00007F120000}"/>
    <cellStyle name="Normal 5 2 6 2 2" xfId="4737" xr:uid="{00000000-0005-0000-0000-000080120000}"/>
    <cellStyle name="Normal 5 2 6 2 2 2" xfId="4738" xr:uid="{00000000-0005-0000-0000-000081120000}"/>
    <cellStyle name="Normal 5 2 6 2 3" xfId="4739" xr:uid="{00000000-0005-0000-0000-000082120000}"/>
    <cellStyle name="Normal 5 2 6 3" xfId="4740" xr:uid="{00000000-0005-0000-0000-000083120000}"/>
    <cellStyle name="Normal 5 2 6 3 2" xfId="4741" xr:uid="{00000000-0005-0000-0000-000084120000}"/>
    <cellStyle name="Normal 5 2 6 3 2 2" xfId="4742" xr:uid="{00000000-0005-0000-0000-000085120000}"/>
    <cellStyle name="Normal 5 2 6 3 3" xfId="4743" xr:uid="{00000000-0005-0000-0000-000086120000}"/>
    <cellStyle name="Normal 5 2 6 4" xfId="4744" xr:uid="{00000000-0005-0000-0000-000087120000}"/>
    <cellStyle name="Normal 5 2 6 4 2" xfId="4745" xr:uid="{00000000-0005-0000-0000-000088120000}"/>
    <cellStyle name="Normal 5 2 6 5" xfId="4746" xr:uid="{00000000-0005-0000-0000-000089120000}"/>
    <cellStyle name="Normal 5 2 6 5 2" xfId="4747" xr:uid="{00000000-0005-0000-0000-00008A120000}"/>
    <cellStyle name="Normal 5 2 6 6" xfId="4748" xr:uid="{00000000-0005-0000-0000-00008B120000}"/>
    <cellStyle name="Normal 5 2 7" xfId="4749" xr:uid="{00000000-0005-0000-0000-00008C120000}"/>
    <cellStyle name="Normal 5 2 7 2" xfId="4750" xr:uid="{00000000-0005-0000-0000-00008D120000}"/>
    <cellStyle name="Normal 5 2 7 2 2" xfId="4751" xr:uid="{00000000-0005-0000-0000-00008E120000}"/>
    <cellStyle name="Normal 5 2 7 2 2 2" xfId="4752" xr:uid="{00000000-0005-0000-0000-00008F120000}"/>
    <cellStyle name="Normal 5 2 7 2 3" xfId="4753" xr:uid="{00000000-0005-0000-0000-000090120000}"/>
    <cellStyle name="Normal 5 2 7 3" xfId="4754" xr:uid="{00000000-0005-0000-0000-000091120000}"/>
    <cellStyle name="Normal 5 2 7 3 2" xfId="4755" xr:uid="{00000000-0005-0000-0000-000092120000}"/>
    <cellStyle name="Normal 5 2 7 3 2 2" xfId="4756" xr:uid="{00000000-0005-0000-0000-000093120000}"/>
    <cellStyle name="Normal 5 2 7 3 3" xfId="4757" xr:uid="{00000000-0005-0000-0000-000094120000}"/>
    <cellStyle name="Normal 5 2 7 4" xfId="4758" xr:uid="{00000000-0005-0000-0000-000095120000}"/>
    <cellStyle name="Normal 5 2 7 4 2" xfId="4759" xr:uid="{00000000-0005-0000-0000-000096120000}"/>
    <cellStyle name="Normal 5 2 7 5" xfId="4760" xr:uid="{00000000-0005-0000-0000-000097120000}"/>
    <cellStyle name="Normal 5 2 7 5 2" xfId="4761" xr:uid="{00000000-0005-0000-0000-000098120000}"/>
    <cellStyle name="Normal 5 2 7 6" xfId="4762" xr:uid="{00000000-0005-0000-0000-000099120000}"/>
    <cellStyle name="Normal 5 2 8" xfId="4763" xr:uid="{00000000-0005-0000-0000-00009A120000}"/>
    <cellStyle name="Normal 5 2 8 2" xfId="4764" xr:uid="{00000000-0005-0000-0000-00009B120000}"/>
    <cellStyle name="Normal 5 2 8 2 2" xfId="4765" xr:uid="{00000000-0005-0000-0000-00009C120000}"/>
    <cellStyle name="Normal 5 2 8 3" xfId="4766" xr:uid="{00000000-0005-0000-0000-00009D120000}"/>
    <cellStyle name="Normal 5 2 9" xfId="4767" xr:uid="{00000000-0005-0000-0000-00009E120000}"/>
    <cellStyle name="Normal 5 2 9 2" xfId="4768" xr:uid="{00000000-0005-0000-0000-00009F120000}"/>
    <cellStyle name="Normal 5 2 9 2 2" xfId="4769" xr:uid="{00000000-0005-0000-0000-0000A0120000}"/>
    <cellStyle name="Normal 5 2 9 3" xfId="4770" xr:uid="{00000000-0005-0000-0000-0000A1120000}"/>
    <cellStyle name="Normal 5 3" xfId="4771" xr:uid="{00000000-0005-0000-0000-0000A2120000}"/>
    <cellStyle name="Normal 5 3 10" xfId="4772" xr:uid="{00000000-0005-0000-0000-0000A3120000}"/>
    <cellStyle name="Normal 5 3 10 2" xfId="4773" xr:uid="{00000000-0005-0000-0000-0000A4120000}"/>
    <cellStyle name="Normal 5 3 11" xfId="4774" xr:uid="{00000000-0005-0000-0000-0000A5120000}"/>
    <cellStyle name="Normal 5 3 11 2" xfId="4775" xr:uid="{00000000-0005-0000-0000-0000A6120000}"/>
    <cellStyle name="Normal 5 3 12" xfId="4776" xr:uid="{00000000-0005-0000-0000-0000A7120000}"/>
    <cellStyle name="Normal 5 3 12 2" xfId="4777" xr:uid="{00000000-0005-0000-0000-0000A8120000}"/>
    <cellStyle name="Normal 5 3 13" xfId="4778" xr:uid="{00000000-0005-0000-0000-0000A9120000}"/>
    <cellStyle name="Normal 5 3 2" xfId="4779" xr:uid="{00000000-0005-0000-0000-0000AA120000}"/>
    <cellStyle name="Normal 5 3 2 2" xfId="4780" xr:uid="{00000000-0005-0000-0000-0000AB120000}"/>
    <cellStyle name="Normal 5 3 2 2 2" xfId="4781" xr:uid="{00000000-0005-0000-0000-0000AC120000}"/>
    <cellStyle name="Normal 5 3 2 2 2 2" xfId="4782" xr:uid="{00000000-0005-0000-0000-0000AD120000}"/>
    <cellStyle name="Normal 5 3 2 2 2 2 2" xfId="4783" xr:uid="{00000000-0005-0000-0000-0000AE120000}"/>
    <cellStyle name="Normal 5 3 2 2 2 2 2 2" xfId="4784" xr:uid="{00000000-0005-0000-0000-0000AF120000}"/>
    <cellStyle name="Normal 5 3 2 2 2 2 3" xfId="4785" xr:uid="{00000000-0005-0000-0000-0000B0120000}"/>
    <cellStyle name="Normal 5 3 2 2 2 3" xfId="4786" xr:uid="{00000000-0005-0000-0000-0000B1120000}"/>
    <cellStyle name="Normal 5 3 2 2 2 3 2" xfId="4787" xr:uid="{00000000-0005-0000-0000-0000B2120000}"/>
    <cellStyle name="Normal 5 3 2 2 2 3 2 2" xfId="4788" xr:uid="{00000000-0005-0000-0000-0000B3120000}"/>
    <cellStyle name="Normal 5 3 2 2 2 3 3" xfId="4789" xr:uid="{00000000-0005-0000-0000-0000B4120000}"/>
    <cellStyle name="Normal 5 3 2 2 2 4" xfId="4790" xr:uid="{00000000-0005-0000-0000-0000B5120000}"/>
    <cellStyle name="Normal 5 3 2 2 2 4 2" xfId="4791" xr:uid="{00000000-0005-0000-0000-0000B6120000}"/>
    <cellStyle name="Normal 5 3 2 2 2 5" xfId="4792" xr:uid="{00000000-0005-0000-0000-0000B7120000}"/>
    <cellStyle name="Normal 5 3 2 2 2 5 2" xfId="4793" xr:uid="{00000000-0005-0000-0000-0000B8120000}"/>
    <cellStyle name="Normal 5 3 2 2 2 6" xfId="4794" xr:uid="{00000000-0005-0000-0000-0000B9120000}"/>
    <cellStyle name="Normal 5 3 2 2 3" xfId="4795" xr:uid="{00000000-0005-0000-0000-0000BA120000}"/>
    <cellStyle name="Normal 5 3 2 2 3 2" xfId="4796" xr:uid="{00000000-0005-0000-0000-0000BB120000}"/>
    <cellStyle name="Normal 5 3 2 2 3 2 2" xfId="4797" xr:uid="{00000000-0005-0000-0000-0000BC120000}"/>
    <cellStyle name="Normal 5 3 2 2 3 3" xfId="4798" xr:uid="{00000000-0005-0000-0000-0000BD120000}"/>
    <cellStyle name="Normal 5 3 2 2 4" xfId="4799" xr:uid="{00000000-0005-0000-0000-0000BE120000}"/>
    <cellStyle name="Normal 5 3 2 2 4 2" xfId="4800" xr:uid="{00000000-0005-0000-0000-0000BF120000}"/>
    <cellStyle name="Normal 5 3 2 2 4 2 2" xfId="4801" xr:uid="{00000000-0005-0000-0000-0000C0120000}"/>
    <cellStyle name="Normal 5 3 2 2 4 3" xfId="4802" xr:uid="{00000000-0005-0000-0000-0000C1120000}"/>
    <cellStyle name="Normal 5 3 2 2 5" xfId="4803" xr:uid="{00000000-0005-0000-0000-0000C2120000}"/>
    <cellStyle name="Normal 5 3 2 2 5 2" xfId="4804" xr:uid="{00000000-0005-0000-0000-0000C3120000}"/>
    <cellStyle name="Normal 5 3 2 2 6" xfId="4805" xr:uid="{00000000-0005-0000-0000-0000C4120000}"/>
    <cellStyle name="Normal 5 3 2 2 6 2" xfId="4806" xr:uid="{00000000-0005-0000-0000-0000C5120000}"/>
    <cellStyle name="Normal 5 3 2 2 7" xfId="4807" xr:uid="{00000000-0005-0000-0000-0000C6120000}"/>
    <cellStyle name="Normal 5 3 2 3" xfId="4808" xr:uid="{00000000-0005-0000-0000-0000C7120000}"/>
    <cellStyle name="Normal 5 3 2 3 2" xfId="4809" xr:uid="{00000000-0005-0000-0000-0000C8120000}"/>
    <cellStyle name="Normal 5 3 2 3 2 2" xfId="4810" xr:uid="{00000000-0005-0000-0000-0000C9120000}"/>
    <cellStyle name="Normal 5 3 2 3 2 2 2" xfId="4811" xr:uid="{00000000-0005-0000-0000-0000CA120000}"/>
    <cellStyle name="Normal 5 3 2 3 2 2 2 2" xfId="4812" xr:uid="{00000000-0005-0000-0000-0000CB120000}"/>
    <cellStyle name="Normal 5 3 2 3 2 2 3" xfId="4813" xr:uid="{00000000-0005-0000-0000-0000CC120000}"/>
    <cellStyle name="Normal 5 3 2 3 2 3" xfId="4814" xr:uid="{00000000-0005-0000-0000-0000CD120000}"/>
    <cellStyle name="Normal 5 3 2 3 2 3 2" xfId="4815" xr:uid="{00000000-0005-0000-0000-0000CE120000}"/>
    <cellStyle name="Normal 5 3 2 3 2 3 2 2" xfId="4816" xr:uid="{00000000-0005-0000-0000-0000CF120000}"/>
    <cellStyle name="Normal 5 3 2 3 2 3 3" xfId="4817" xr:uid="{00000000-0005-0000-0000-0000D0120000}"/>
    <cellStyle name="Normal 5 3 2 3 2 4" xfId="4818" xr:uid="{00000000-0005-0000-0000-0000D1120000}"/>
    <cellStyle name="Normal 5 3 2 3 2 4 2" xfId="4819" xr:uid="{00000000-0005-0000-0000-0000D2120000}"/>
    <cellStyle name="Normal 5 3 2 3 2 5" xfId="4820" xr:uid="{00000000-0005-0000-0000-0000D3120000}"/>
    <cellStyle name="Normal 5 3 2 3 2 5 2" xfId="4821" xr:uid="{00000000-0005-0000-0000-0000D4120000}"/>
    <cellStyle name="Normal 5 3 2 3 2 6" xfId="4822" xr:uid="{00000000-0005-0000-0000-0000D5120000}"/>
    <cellStyle name="Normal 5 3 2 3 3" xfId="4823" xr:uid="{00000000-0005-0000-0000-0000D6120000}"/>
    <cellStyle name="Normal 5 3 2 3 3 2" xfId="4824" xr:uid="{00000000-0005-0000-0000-0000D7120000}"/>
    <cellStyle name="Normal 5 3 2 3 3 2 2" xfId="4825" xr:uid="{00000000-0005-0000-0000-0000D8120000}"/>
    <cellStyle name="Normal 5 3 2 3 3 3" xfId="4826" xr:uid="{00000000-0005-0000-0000-0000D9120000}"/>
    <cellStyle name="Normal 5 3 2 3 4" xfId="4827" xr:uid="{00000000-0005-0000-0000-0000DA120000}"/>
    <cellStyle name="Normal 5 3 2 3 4 2" xfId="4828" xr:uid="{00000000-0005-0000-0000-0000DB120000}"/>
    <cellStyle name="Normal 5 3 2 3 4 2 2" xfId="4829" xr:uid="{00000000-0005-0000-0000-0000DC120000}"/>
    <cellStyle name="Normal 5 3 2 3 4 3" xfId="4830" xr:uid="{00000000-0005-0000-0000-0000DD120000}"/>
    <cellStyle name="Normal 5 3 2 3 5" xfId="4831" xr:uid="{00000000-0005-0000-0000-0000DE120000}"/>
    <cellStyle name="Normal 5 3 2 3 5 2" xfId="4832" xr:uid="{00000000-0005-0000-0000-0000DF120000}"/>
    <cellStyle name="Normal 5 3 2 3 6" xfId="4833" xr:uid="{00000000-0005-0000-0000-0000E0120000}"/>
    <cellStyle name="Normal 5 3 2 3 6 2" xfId="4834" xr:uid="{00000000-0005-0000-0000-0000E1120000}"/>
    <cellStyle name="Normal 5 3 2 3 7" xfId="4835" xr:uid="{00000000-0005-0000-0000-0000E2120000}"/>
    <cellStyle name="Normal 5 3 2 4" xfId="4836" xr:uid="{00000000-0005-0000-0000-0000E3120000}"/>
    <cellStyle name="Normal 5 3 2 4 2" xfId="4837" xr:uid="{00000000-0005-0000-0000-0000E4120000}"/>
    <cellStyle name="Normal 5 3 2 4 2 2" xfId="4838" xr:uid="{00000000-0005-0000-0000-0000E5120000}"/>
    <cellStyle name="Normal 5 3 2 4 2 2 2" xfId="4839" xr:uid="{00000000-0005-0000-0000-0000E6120000}"/>
    <cellStyle name="Normal 5 3 2 4 2 3" xfId="4840" xr:uid="{00000000-0005-0000-0000-0000E7120000}"/>
    <cellStyle name="Normal 5 3 2 4 3" xfId="4841" xr:uid="{00000000-0005-0000-0000-0000E8120000}"/>
    <cellStyle name="Normal 5 3 2 4 3 2" xfId="4842" xr:uid="{00000000-0005-0000-0000-0000E9120000}"/>
    <cellStyle name="Normal 5 3 2 4 3 2 2" xfId="4843" xr:uid="{00000000-0005-0000-0000-0000EA120000}"/>
    <cellStyle name="Normal 5 3 2 4 3 3" xfId="4844" xr:uid="{00000000-0005-0000-0000-0000EB120000}"/>
    <cellStyle name="Normal 5 3 2 4 4" xfId="4845" xr:uid="{00000000-0005-0000-0000-0000EC120000}"/>
    <cellStyle name="Normal 5 3 2 4 4 2" xfId="4846" xr:uid="{00000000-0005-0000-0000-0000ED120000}"/>
    <cellStyle name="Normal 5 3 2 4 5" xfId="4847" xr:uid="{00000000-0005-0000-0000-0000EE120000}"/>
    <cellStyle name="Normal 5 3 2 4 5 2" xfId="4848" xr:uid="{00000000-0005-0000-0000-0000EF120000}"/>
    <cellStyle name="Normal 5 3 2 4 6" xfId="4849" xr:uid="{00000000-0005-0000-0000-0000F0120000}"/>
    <cellStyle name="Normal 5 3 2 5" xfId="4850" xr:uid="{00000000-0005-0000-0000-0000F1120000}"/>
    <cellStyle name="Normal 5 3 2 5 2" xfId="4851" xr:uid="{00000000-0005-0000-0000-0000F2120000}"/>
    <cellStyle name="Normal 5 3 2 5 2 2" xfId="4852" xr:uid="{00000000-0005-0000-0000-0000F3120000}"/>
    <cellStyle name="Normal 5 3 2 5 3" xfId="4853" xr:uid="{00000000-0005-0000-0000-0000F4120000}"/>
    <cellStyle name="Normal 5 3 2 6" xfId="4854" xr:uid="{00000000-0005-0000-0000-0000F5120000}"/>
    <cellStyle name="Normal 5 3 2 6 2" xfId="4855" xr:uid="{00000000-0005-0000-0000-0000F6120000}"/>
    <cellStyle name="Normal 5 3 2 6 2 2" xfId="4856" xr:uid="{00000000-0005-0000-0000-0000F7120000}"/>
    <cellStyle name="Normal 5 3 2 6 3" xfId="4857" xr:uid="{00000000-0005-0000-0000-0000F8120000}"/>
    <cellStyle name="Normal 5 3 2 7" xfId="4858" xr:uid="{00000000-0005-0000-0000-0000F9120000}"/>
    <cellStyle name="Normal 5 3 2 7 2" xfId="4859" xr:uid="{00000000-0005-0000-0000-0000FA120000}"/>
    <cellStyle name="Normal 5 3 2 8" xfId="4860" xr:uid="{00000000-0005-0000-0000-0000FB120000}"/>
    <cellStyle name="Normal 5 3 2 8 2" xfId="4861" xr:uid="{00000000-0005-0000-0000-0000FC120000}"/>
    <cellStyle name="Normal 5 3 2 9" xfId="4862" xr:uid="{00000000-0005-0000-0000-0000FD120000}"/>
    <cellStyle name="Normal 5 3 3" xfId="4863" xr:uid="{00000000-0005-0000-0000-0000FE120000}"/>
    <cellStyle name="Normal 5 3 3 2" xfId="4864" xr:uid="{00000000-0005-0000-0000-0000FF120000}"/>
    <cellStyle name="Normal 5 3 3 2 2" xfId="4865" xr:uid="{00000000-0005-0000-0000-000000130000}"/>
    <cellStyle name="Normal 5 3 3 2 2 2" xfId="4866" xr:uid="{00000000-0005-0000-0000-000001130000}"/>
    <cellStyle name="Normal 5 3 3 2 2 2 2" xfId="4867" xr:uid="{00000000-0005-0000-0000-000002130000}"/>
    <cellStyle name="Normal 5 3 3 2 2 2 2 2" xfId="4868" xr:uid="{00000000-0005-0000-0000-000003130000}"/>
    <cellStyle name="Normal 5 3 3 2 2 2 3" xfId="4869" xr:uid="{00000000-0005-0000-0000-000004130000}"/>
    <cellStyle name="Normal 5 3 3 2 2 3" xfId="4870" xr:uid="{00000000-0005-0000-0000-000005130000}"/>
    <cellStyle name="Normal 5 3 3 2 2 3 2" xfId="4871" xr:uid="{00000000-0005-0000-0000-000006130000}"/>
    <cellStyle name="Normal 5 3 3 2 2 3 2 2" xfId="4872" xr:uid="{00000000-0005-0000-0000-000007130000}"/>
    <cellStyle name="Normal 5 3 3 2 2 3 3" xfId="4873" xr:uid="{00000000-0005-0000-0000-000008130000}"/>
    <cellStyle name="Normal 5 3 3 2 2 4" xfId="4874" xr:uid="{00000000-0005-0000-0000-000009130000}"/>
    <cellStyle name="Normal 5 3 3 2 2 4 2" xfId="4875" xr:uid="{00000000-0005-0000-0000-00000A130000}"/>
    <cellStyle name="Normal 5 3 3 2 2 5" xfId="4876" xr:uid="{00000000-0005-0000-0000-00000B130000}"/>
    <cellStyle name="Normal 5 3 3 2 2 5 2" xfId="4877" xr:uid="{00000000-0005-0000-0000-00000C130000}"/>
    <cellStyle name="Normal 5 3 3 2 2 6" xfId="4878" xr:uid="{00000000-0005-0000-0000-00000D130000}"/>
    <cellStyle name="Normal 5 3 3 2 3" xfId="4879" xr:uid="{00000000-0005-0000-0000-00000E130000}"/>
    <cellStyle name="Normal 5 3 3 2 3 2" xfId="4880" xr:uid="{00000000-0005-0000-0000-00000F130000}"/>
    <cellStyle name="Normal 5 3 3 2 3 2 2" xfId="4881" xr:uid="{00000000-0005-0000-0000-000010130000}"/>
    <cellStyle name="Normal 5 3 3 2 3 3" xfId="4882" xr:uid="{00000000-0005-0000-0000-000011130000}"/>
    <cellStyle name="Normal 5 3 3 2 4" xfId="4883" xr:uid="{00000000-0005-0000-0000-000012130000}"/>
    <cellStyle name="Normal 5 3 3 2 4 2" xfId="4884" xr:uid="{00000000-0005-0000-0000-000013130000}"/>
    <cellStyle name="Normal 5 3 3 2 4 2 2" xfId="4885" xr:uid="{00000000-0005-0000-0000-000014130000}"/>
    <cellStyle name="Normal 5 3 3 2 4 3" xfId="4886" xr:uid="{00000000-0005-0000-0000-000015130000}"/>
    <cellStyle name="Normal 5 3 3 2 5" xfId="4887" xr:uid="{00000000-0005-0000-0000-000016130000}"/>
    <cellStyle name="Normal 5 3 3 2 5 2" xfId="4888" xr:uid="{00000000-0005-0000-0000-000017130000}"/>
    <cellStyle name="Normal 5 3 3 2 6" xfId="4889" xr:uid="{00000000-0005-0000-0000-000018130000}"/>
    <cellStyle name="Normal 5 3 3 2 6 2" xfId="4890" xr:uid="{00000000-0005-0000-0000-000019130000}"/>
    <cellStyle name="Normal 5 3 3 2 7" xfId="4891" xr:uid="{00000000-0005-0000-0000-00001A130000}"/>
    <cellStyle name="Normal 5 3 3 3" xfId="4892" xr:uid="{00000000-0005-0000-0000-00001B130000}"/>
    <cellStyle name="Normal 5 3 3 3 2" xfId="4893" xr:uid="{00000000-0005-0000-0000-00001C130000}"/>
    <cellStyle name="Normal 5 3 3 3 2 2" xfId="4894" xr:uid="{00000000-0005-0000-0000-00001D130000}"/>
    <cellStyle name="Normal 5 3 3 3 2 2 2" xfId="4895" xr:uid="{00000000-0005-0000-0000-00001E130000}"/>
    <cellStyle name="Normal 5 3 3 3 2 2 2 2" xfId="4896" xr:uid="{00000000-0005-0000-0000-00001F130000}"/>
    <cellStyle name="Normal 5 3 3 3 2 2 3" xfId="4897" xr:uid="{00000000-0005-0000-0000-000020130000}"/>
    <cellStyle name="Normal 5 3 3 3 2 3" xfId="4898" xr:uid="{00000000-0005-0000-0000-000021130000}"/>
    <cellStyle name="Normal 5 3 3 3 2 3 2" xfId="4899" xr:uid="{00000000-0005-0000-0000-000022130000}"/>
    <cellStyle name="Normal 5 3 3 3 2 3 2 2" xfId="4900" xr:uid="{00000000-0005-0000-0000-000023130000}"/>
    <cellStyle name="Normal 5 3 3 3 2 3 3" xfId="4901" xr:uid="{00000000-0005-0000-0000-000024130000}"/>
    <cellStyle name="Normal 5 3 3 3 2 4" xfId="4902" xr:uid="{00000000-0005-0000-0000-000025130000}"/>
    <cellStyle name="Normal 5 3 3 3 2 4 2" xfId="4903" xr:uid="{00000000-0005-0000-0000-000026130000}"/>
    <cellStyle name="Normal 5 3 3 3 2 5" xfId="4904" xr:uid="{00000000-0005-0000-0000-000027130000}"/>
    <cellStyle name="Normal 5 3 3 3 2 5 2" xfId="4905" xr:uid="{00000000-0005-0000-0000-000028130000}"/>
    <cellStyle name="Normal 5 3 3 3 2 6" xfId="4906" xr:uid="{00000000-0005-0000-0000-000029130000}"/>
    <cellStyle name="Normal 5 3 3 3 3" xfId="4907" xr:uid="{00000000-0005-0000-0000-00002A130000}"/>
    <cellStyle name="Normal 5 3 3 3 3 2" xfId="4908" xr:uid="{00000000-0005-0000-0000-00002B130000}"/>
    <cellStyle name="Normal 5 3 3 3 3 2 2" xfId="4909" xr:uid="{00000000-0005-0000-0000-00002C130000}"/>
    <cellStyle name="Normal 5 3 3 3 3 3" xfId="4910" xr:uid="{00000000-0005-0000-0000-00002D130000}"/>
    <cellStyle name="Normal 5 3 3 3 4" xfId="4911" xr:uid="{00000000-0005-0000-0000-00002E130000}"/>
    <cellStyle name="Normal 5 3 3 3 4 2" xfId="4912" xr:uid="{00000000-0005-0000-0000-00002F130000}"/>
    <cellStyle name="Normal 5 3 3 3 4 2 2" xfId="4913" xr:uid="{00000000-0005-0000-0000-000030130000}"/>
    <cellStyle name="Normal 5 3 3 3 4 3" xfId="4914" xr:uid="{00000000-0005-0000-0000-000031130000}"/>
    <cellStyle name="Normal 5 3 3 3 5" xfId="4915" xr:uid="{00000000-0005-0000-0000-000032130000}"/>
    <cellStyle name="Normal 5 3 3 3 5 2" xfId="4916" xr:uid="{00000000-0005-0000-0000-000033130000}"/>
    <cellStyle name="Normal 5 3 3 3 6" xfId="4917" xr:uid="{00000000-0005-0000-0000-000034130000}"/>
    <cellStyle name="Normal 5 3 3 3 6 2" xfId="4918" xr:uid="{00000000-0005-0000-0000-000035130000}"/>
    <cellStyle name="Normal 5 3 3 3 7" xfId="4919" xr:uid="{00000000-0005-0000-0000-000036130000}"/>
    <cellStyle name="Normal 5 3 3 4" xfId="4920" xr:uid="{00000000-0005-0000-0000-000037130000}"/>
    <cellStyle name="Normal 5 3 3 4 2" xfId="4921" xr:uid="{00000000-0005-0000-0000-000038130000}"/>
    <cellStyle name="Normal 5 3 3 4 2 2" xfId="4922" xr:uid="{00000000-0005-0000-0000-000039130000}"/>
    <cellStyle name="Normal 5 3 3 4 2 2 2" xfId="4923" xr:uid="{00000000-0005-0000-0000-00003A130000}"/>
    <cellStyle name="Normal 5 3 3 4 2 3" xfId="4924" xr:uid="{00000000-0005-0000-0000-00003B130000}"/>
    <cellStyle name="Normal 5 3 3 4 3" xfId="4925" xr:uid="{00000000-0005-0000-0000-00003C130000}"/>
    <cellStyle name="Normal 5 3 3 4 3 2" xfId="4926" xr:uid="{00000000-0005-0000-0000-00003D130000}"/>
    <cellStyle name="Normal 5 3 3 4 3 2 2" xfId="4927" xr:uid="{00000000-0005-0000-0000-00003E130000}"/>
    <cellStyle name="Normal 5 3 3 4 3 3" xfId="4928" xr:uid="{00000000-0005-0000-0000-00003F130000}"/>
    <cellStyle name="Normal 5 3 3 4 4" xfId="4929" xr:uid="{00000000-0005-0000-0000-000040130000}"/>
    <cellStyle name="Normal 5 3 3 4 4 2" xfId="4930" xr:uid="{00000000-0005-0000-0000-000041130000}"/>
    <cellStyle name="Normal 5 3 3 4 5" xfId="4931" xr:uid="{00000000-0005-0000-0000-000042130000}"/>
    <cellStyle name="Normal 5 3 3 4 5 2" xfId="4932" xr:uid="{00000000-0005-0000-0000-000043130000}"/>
    <cellStyle name="Normal 5 3 3 4 6" xfId="4933" xr:uid="{00000000-0005-0000-0000-000044130000}"/>
    <cellStyle name="Normal 5 3 3 5" xfId="4934" xr:uid="{00000000-0005-0000-0000-000045130000}"/>
    <cellStyle name="Normal 5 3 3 5 2" xfId="4935" xr:uid="{00000000-0005-0000-0000-000046130000}"/>
    <cellStyle name="Normal 5 3 3 5 2 2" xfId="4936" xr:uid="{00000000-0005-0000-0000-000047130000}"/>
    <cellStyle name="Normal 5 3 3 5 3" xfId="4937" xr:uid="{00000000-0005-0000-0000-000048130000}"/>
    <cellStyle name="Normal 5 3 3 6" xfId="4938" xr:uid="{00000000-0005-0000-0000-000049130000}"/>
    <cellStyle name="Normal 5 3 3 6 2" xfId="4939" xr:uid="{00000000-0005-0000-0000-00004A130000}"/>
    <cellStyle name="Normal 5 3 3 6 2 2" xfId="4940" xr:uid="{00000000-0005-0000-0000-00004B130000}"/>
    <cellStyle name="Normal 5 3 3 6 3" xfId="4941" xr:uid="{00000000-0005-0000-0000-00004C130000}"/>
    <cellStyle name="Normal 5 3 3 7" xfId="4942" xr:uid="{00000000-0005-0000-0000-00004D130000}"/>
    <cellStyle name="Normal 5 3 3 7 2" xfId="4943" xr:uid="{00000000-0005-0000-0000-00004E130000}"/>
    <cellStyle name="Normal 5 3 3 8" xfId="4944" xr:uid="{00000000-0005-0000-0000-00004F130000}"/>
    <cellStyle name="Normal 5 3 3 8 2" xfId="4945" xr:uid="{00000000-0005-0000-0000-000050130000}"/>
    <cellStyle name="Normal 5 3 3 9" xfId="4946" xr:uid="{00000000-0005-0000-0000-000051130000}"/>
    <cellStyle name="Normal 5 3 4" xfId="4947" xr:uid="{00000000-0005-0000-0000-000052130000}"/>
    <cellStyle name="Normal 5 3 4 2" xfId="4948" xr:uid="{00000000-0005-0000-0000-000053130000}"/>
    <cellStyle name="Normal 5 3 4 2 2" xfId="4949" xr:uid="{00000000-0005-0000-0000-000054130000}"/>
    <cellStyle name="Normal 5 3 4 2 2 2" xfId="4950" xr:uid="{00000000-0005-0000-0000-000055130000}"/>
    <cellStyle name="Normal 5 3 4 2 2 2 2" xfId="4951" xr:uid="{00000000-0005-0000-0000-000056130000}"/>
    <cellStyle name="Normal 5 3 4 2 2 3" xfId="4952" xr:uid="{00000000-0005-0000-0000-000057130000}"/>
    <cellStyle name="Normal 5 3 4 2 3" xfId="4953" xr:uid="{00000000-0005-0000-0000-000058130000}"/>
    <cellStyle name="Normal 5 3 4 2 3 2" xfId="4954" xr:uid="{00000000-0005-0000-0000-000059130000}"/>
    <cellStyle name="Normal 5 3 4 2 3 2 2" xfId="4955" xr:uid="{00000000-0005-0000-0000-00005A130000}"/>
    <cellStyle name="Normal 5 3 4 2 3 3" xfId="4956" xr:uid="{00000000-0005-0000-0000-00005B130000}"/>
    <cellStyle name="Normal 5 3 4 2 4" xfId="4957" xr:uid="{00000000-0005-0000-0000-00005C130000}"/>
    <cellStyle name="Normal 5 3 4 2 4 2" xfId="4958" xr:uid="{00000000-0005-0000-0000-00005D130000}"/>
    <cellStyle name="Normal 5 3 4 2 5" xfId="4959" xr:uid="{00000000-0005-0000-0000-00005E130000}"/>
    <cellStyle name="Normal 5 3 4 2 5 2" xfId="4960" xr:uid="{00000000-0005-0000-0000-00005F130000}"/>
    <cellStyle name="Normal 5 3 4 2 6" xfId="4961" xr:uid="{00000000-0005-0000-0000-000060130000}"/>
    <cellStyle name="Normal 5 3 4 3" xfId="4962" xr:uid="{00000000-0005-0000-0000-000061130000}"/>
    <cellStyle name="Normal 5 3 4 3 2" xfId="4963" xr:uid="{00000000-0005-0000-0000-000062130000}"/>
    <cellStyle name="Normal 5 3 4 3 2 2" xfId="4964" xr:uid="{00000000-0005-0000-0000-000063130000}"/>
    <cellStyle name="Normal 5 3 4 3 3" xfId="4965" xr:uid="{00000000-0005-0000-0000-000064130000}"/>
    <cellStyle name="Normal 5 3 4 4" xfId="4966" xr:uid="{00000000-0005-0000-0000-000065130000}"/>
    <cellStyle name="Normal 5 3 4 4 2" xfId="4967" xr:uid="{00000000-0005-0000-0000-000066130000}"/>
    <cellStyle name="Normal 5 3 4 4 2 2" xfId="4968" xr:uid="{00000000-0005-0000-0000-000067130000}"/>
    <cellStyle name="Normal 5 3 4 4 3" xfId="4969" xr:uid="{00000000-0005-0000-0000-000068130000}"/>
    <cellStyle name="Normal 5 3 4 5" xfId="4970" xr:uid="{00000000-0005-0000-0000-000069130000}"/>
    <cellStyle name="Normal 5 3 4 5 2" xfId="4971" xr:uid="{00000000-0005-0000-0000-00006A130000}"/>
    <cellStyle name="Normal 5 3 4 6" xfId="4972" xr:uid="{00000000-0005-0000-0000-00006B130000}"/>
    <cellStyle name="Normal 5 3 4 6 2" xfId="4973" xr:uid="{00000000-0005-0000-0000-00006C130000}"/>
    <cellStyle name="Normal 5 3 4 7" xfId="4974" xr:uid="{00000000-0005-0000-0000-00006D130000}"/>
    <cellStyle name="Normal 5 3 5" xfId="4975" xr:uid="{00000000-0005-0000-0000-00006E130000}"/>
    <cellStyle name="Normal 5 3 5 2" xfId="4976" xr:uid="{00000000-0005-0000-0000-00006F130000}"/>
    <cellStyle name="Normal 5 3 5 2 2" xfId="4977" xr:uid="{00000000-0005-0000-0000-000070130000}"/>
    <cellStyle name="Normal 5 3 5 2 2 2" xfId="4978" xr:uid="{00000000-0005-0000-0000-000071130000}"/>
    <cellStyle name="Normal 5 3 5 2 2 2 2" xfId="4979" xr:uid="{00000000-0005-0000-0000-000072130000}"/>
    <cellStyle name="Normal 5 3 5 2 2 3" xfId="4980" xr:uid="{00000000-0005-0000-0000-000073130000}"/>
    <cellStyle name="Normal 5 3 5 2 3" xfId="4981" xr:uid="{00000000-0005-0000-0000-000074130000}"/>
    <cellStyle name="Normal 5 3 5 2 3 2" xfId="4982" xr:uid="{00000000-0005-0000-0000-000075130000}"/>
    <cellStyle name="Normal 5 3 5 2 3 2 2" xfId="4983" xr:uid="{00000000-0005-0000-0000-000076130000}"/>
    <cellStyle name="Normal 5 3 5 2 3 3" xfId="4984" xr:uid="{00000000-0005-0000-0000-000077130000}"/>
    <cellStyle name="Normal 5 3 5 2 4" xfId="4985" xr:uid="{00000000-0005-0000-0000-000078130000}"/>
    <cellStyle name="Normal 5 3 5 2 4 2" xfId="4986" xr:uid="{00000000-0005-0000-0000-000079130000}"/>
    <cellStyle name="Normal 5 3 5 2 5" xfId="4987" xr:uid="{00000000-0005-0000-0000-00007A130000}"/>
    <cellStyle name="Normal 5 3 5 2 5 2" xfId="4988" xr:uid="{00000000-0005-0000-0000-00007B130000}"/>
    <cellStyle name="Normal 5 3 5 2 6" xfId="4989" xr:uid="{00000000-0005-0000-0000-00007C130000}"/>
    <cellStyle name="Normal 5 3 5 3" xfId="4990" xr:uid="{00000000-0005-0000-0000-00007D130000}"/>
    <cellStyle name="Normal 5 3 5 3 2" xfId="4991" xr:uid="{00000000-0005-0000-0000-00007E130000}"/>
    <cellStyle name="Normal 5 3 5 3 2 2" xfId="4992" xr:uid="{00000000-0005-0000-0000-00007F130000}"/>
    <cellStyle name="Normal 5 3 5 3 3" xfId="4993" xr:uid="{00000000-0005-0000-0000-000080130000}"/>
    <cellStyle name="Normal 5 3 5 4" xfId="4994" xr:uid="{00000000-0005-0000-0000-000081130000}"/>
    <cellStyle name="Normal 5 3 5 4 2" xfId="4995" xr:uid="{00000000-0005-0000-0000-000082130000}"/>
    <cellStyle name="Normal 5 3 5 4 2 2" xfId="4996" xr:uid="{00000000-0005-0000-0000-000083130000}"/>
    <cellStyle name="Normal 5 3 5 4 3" xfId="4997" xr:uid="{00000000-0005-0000-0000-000084130000}"/>
    <cellStyle name="Normal 5 3 5 5" xfId="4998" xr:uid="{00000000-0005-0000-0000-000085130000}"/>
    <cellStyle name="Normal 5 3 5 5 2" xfId="4999" xr:uid="{00000000-0005-0000-0000-000086130000}"/>
    <cellStyle name="Normal 5 3 5 6" xfId="5000" xr:uid="{00000000-0005-0000-0000-000087130000}"/>
    <cellStyle name="Normal 5 3 5 6 2" xfId="5001" xr:uid="{00000000-0005-0000-0000-000088130000}"/>
    <cellStyle name="Normal 5 3 5 7" xfId="5002" xr:uid="{00000000-0005-0000-0000-000089130000}"/>
    <cellStyle name="Normal 5 3 6" xfId="5003" xr:uid="{00000000-0005-0000-0000-00008A130000}"/>
    <cellStyle name="Normal 5 3 6 2" xfId="5004" xr:uid="{00000000-0005-0000-0000-00008B130000}"/>
    <cellStyle name="Normal 5 3 6 2 2" xfId="5005" xr:uid="{00000000-0005-0000-0000-00008C130000}"/>
    <cellStyle name="Normal 5 3 6 2 2 2" xfId="5006" xr:uid="{00000000-0005-0000-0000-00008D130000}"/>
    <cellStyle name="Normal 5 3 6 2 3" xfId="5007" xr:uid="{00000000-0005-0000-0000-00008E130000}"/>
    <cellStyle name="Normal 5 3 6 3" xfId="5008" xr:uid="{00000000-0005-0000-0000-00008F130000}"/>
    <cellStyle name="Normal 5 3 6 3 2" xfId="5009" xr:uid="{00000000-0005-0000-0000-000090130000}"/>
    <cellStyle name="Normal 5 3 6 3 2 2" xfId="5010" xr:uid="{00000000-0005-0000-0000-000091130000}"/>
    <cellStyle name="Normal 5 3 6 3 3" xfId="5011" xr:uid="{00000000-0005-0000-0000-000092130000}"/>
    <cellStyle name="Normal 5 3 6 4" xfId="5012" xr:uid="{00000000-0005-0000-0000-000093130000}"/>
    <cellStyle name="Normal 5 3 6 4 2" xfId="5013" xr:uid="{00000000-0005-0000-0000-000094130000}"/>
    <cellStyle name="Normal 5 3 6 5" xfId="5014" xr:uid="{00000000-0005-0000-0000-000095130000}"/>
    <cellStyle name="Normal 5 3 6 5 2" xfId="5015" xr:uid="{00000000-0005-0000-0000-000096130000}"/>
    <cellStyle name="Normal 5 3 6 6" xfId="5016" xr:uid="{00000000-0005-0000-0000-000097130000}"/>
    <cellStyle name="Normal 5 3 7" xfId="5017" xr:uid="{00000000-0005-0000-0000-000098130000}"/>
    <cellStyle name="Normal 5 3 7 2" xfId="5018" xr:uid="{00000000-0005-0000-0000-000099130000}"/>
    <cellStyle name="Normal 5 3 7 2 2" xfId="5019" xr:uid="{00000000-0005-0000-0000-00009A130000}"/>
    <cellStyle name="Normal 5 3 7 2 2 2" xfId="5020" xr:uid="{00000000-0005-0000-0000-00009B130000}"/>
    <cellStyle name="Normal 5 3 7 2 3" xfId="5021" xr:uid="{00000000-0005-0000-0000-00009C130000}"/>
    <cellStyle name="Normal 5 3 7 3" xfId="5022" xr:uid="{00000000-0005-0000-0000-00009D130000}"/>
    <cellStyle name="Normal 5 3 7 3 2" xfId="5023" xr:uid="{00000000-0005-0000-0000-00009E130000}"/>
    <cellStyle name="Normal 5 3 7 3 2 2" xfId="5024" xr:uid="{00000000-0005-0000-0000-00009F130000}"/>
    <cellStyle name="Normal 5 3 7 3 3" xfId="5025" xr:uid="{00000000-0005-0000-0000-0000A0130000}"/>
    <cellStyle name="Normal 5 3 7 4" xfId="5026" xr:uid="{00000000-0005-0000-0000-0000A1130000}"/>
    <cellStyle name="Normal 5 3 7 4 2" xfId="5027" xr:uid="{00000000-0005-0000-0000-0000A2130000}"/>
    <cellStyle name="Normal 5 3 7 5" xfId="5028" xr:uid="{00000000-0005-0000-0000-0000A3130000}"/>
    <cellStyle name="Normal 5 3 7 5 2" xfId="5029" xr:uid="{00000000-0005-0000-0000-0000A4130000}"/>
    <cellStyle name="Normal 5 3 7 6" xfId="5030" xr:uid="{00000000-0005-0000-0000-0000A5130000}"/>
    <cellStyle name="Normal 5 3 8" xfId="5031" xr:uid="{00000000-0005-0000-0000-0000A6130000}"/>
    <cellStyle name="Normal 5 3 8 2" xfId="5032" xr:uid="{00000000-0005-0000-0000-0000A7130000}"/>
    <cellStyle name="Normal 5 3 8 2 2" xfId="5033" xr:uid="{00000000-0005-0000-0000-0000A8130000}"/>
    <cellStyle name="Normal 5 3 8 3" xfId="5034" xr:uid="{00000000-0005-0000-0000-0000A9130000}"/>
    <cellStyle name="Normal 5 3 9" xfId="5035" xr:uid="{00000000-0005-0000-0000-0000AA130000}"/>
    <cellStyle name="Normal 5 3 9 2" xfId="5036" xr:uid="{00000000-0005-0000-0000-0000AB130000}"/>
    <cellStyle name="Normal 5 3 9 2 2" xfId="5037" xr:uid="{00000000-0005-0000-0000-0000AC130000}"/>
    <cellStyle name="Normal 5 3 9 3" xfId="5038" xr:uid="{00000000-0005-0000-0000-0000AD130000}"/>
    <cellStyle name="Normal 5 4" xfId="5039" xr:uid="{00000000-0005-0000-0000-0000AE130000}"/>
    <cellStyle name="Normal 5 4 2" xfId="5040" xr:uid="{00000000-0005-0000-0000-0000AF130000}"/>
    <cellStyle name="Normal 5 4 2 2" xfId="5041" xr:uid="{00000000-0005-0000-0000-0000B0130000}"/>
    <cellStyle name="Normal 5 4 2 2 2" xfId="5042" xr:uid="{00000000-0005-0000-0000-0000B1130000}"/>
    <cellStyle name="Normal 5 4 2 2 2 2" xfId="5043" xr:uid="{00000000-0005-0000-0000-0000B2130000}"/>
    <cellStyle name="Normal 5 4 2 2 2 2 2" xfId="5044" xr:uid="{00000000-0005-0000-0000-0000B3130000}"/>
    <cellStyle name="Normal 5 4 2 2 2 3" xfId="5045" xr:uid="{00000000-0005-0000-0000-0000B4130000}"/>
    <cellStyle name="Normal 5 4 2 2 3" xfId="5046" xr:uid="{00000000-0005-0000-0000-0000B5130000}"/>
    <cellStyle name="Normal 5 4 2 2 3 2" xfId="5047" xr:uid="{00000000-0005-0000-0000-0000B6130000}"/>
    <cellStyle name="Normal 5 4 2 2 3 2 2" xfId="5048" xr:uid="{00000000-0005-0000-0000-0000B7130000}"/>
    <cellStyle name="Normal 5 4 2 2 3 3" xfId="5049" xr:uid="{00000000-0005-0000-0000-0000B8130000}"/>
    <cellStyle name="Normal 5 4 2 2 4" xfId="5050" xr:uid="{00000000-0005-0000-0000-0000B9130000}"/>
    <cellStyle name="Normal 5 4 2 2 4 2" xfId="5051" xr:uid="{00000000-0005-0000-0000-0000BA130000}"/>
    <cellStyle name="Normal 5 4 2 2 5" xfId="5052" xr:uid="{00000000-0005-0000-0000-0000BB130000}"/>
    <cellStyle name="Normal 5 4 2 2 5 2" xfId="5053" xr:uid="{00000000-0005-0000-0000-0000BC130000}"/>
    <cellStyle name="Normal 5 4 2 2 6" xfId="5054" xr:uid="{00000000-0005-0000-0000-0000BD130000}"/>
    <cellStyle name="Normal 5 4 2 3" xfId="5055" xr:uid="{00000000-0005-0000-0000-0000BE130000}"/>
    <cellStyle name="Normal 5 4 2 3 2" xfId="5056" xr:uid="{00000000-0005-0000-0000-0000BF130000}"/>
    <cellStyle name="Normal 5 4 2 3 2 2" xfId="5057" xr:uid="{00000000-0005-0000-0000-0000C0130000}"/>
    <cellStyle name="Normal 5 4 2 3 3" xfId="5058" xr:uid="{00000000-0005-0000-0000-0000C1130000}"/>
    <cellStyle name="Normal 5 4 2 4" xfId="5059" xr:uid="{00000000-0005-0000-0000-0000C2130000}"/>
    <cellStyle name="Normal 5 4 2 4 2" xfId="5060" xr:uid="{00000000-0005-0000-0000-0000C3130000}"/>
    <cellStyle name="Normal 5 4 2 4 2 2" xfId="5061" xr:uid="{00000000-0005-0000-0000-0000C4130000}"/>
    <cellStyle name="Normal 5 4 2 4 3" xfId="5062" xr:uid="{00000000-0005-0000-0000-0000C5130000}"/>
    <cellStyle name="Normal 5 4 2 5" xfId="5063" xr:uid="{00000000-0005-0000-0000-0000C6130000}"/>
    <cellStyle name="Normal 5 4 2 5 2" xfId="5064" xr:uid="{00000000-0005-0000-0000-0000C7130000}"/>
    <cellStyle name="Normal 5 4 2 6" xfId="5065" xr:uid="{00000000-0005-0000-0000-0000C8130000}"/>
    <cellStyle name="Normal 5 4 2 6 2" xfId="5066" xr:uid="{00000000-0005-0000-0000-0000C9130000}"/>
    <cellStyle name="Normal 5 4 2 7" xfId="5067" xr:uid="{00000000-0005-0000-0000-0000CA130000}"/>
    <cellStyle name="Normal 5 4 3" xfId="5068" xr:uid="{00000000-0005-0000-0000-0000CB130000}"/>
    <cellStyle name="Normal 5 4 3 2" xfId="5069" xr:uid="{00000000-0005-0000-0000-0000CC130000}"/>
    <cellStyle name="Normal 5 4 3 2 2" xfId="5070" xr:uid="{00000000-0005-0000-0000-0000CD130000}"/>
    <cellStyle name="Normal 5 4 3 2 2 2" xfId="5071" xr:uid="{00000000-0005-0000-0000-0000CE130000}"/>
    <cellStyle name="Normal 5 4 3 2 2 2 2" xfId="5072" xr:uid="{00000000-0005-0000-0000-0000CF130000}"/>
    <cellStyle name="Normal 5 4 3 2 2 3" xfId="5073" xr:uid="{00000000-0005-0000-0000-0000D0130000}"/>
    <cellStyle name="Normal 5 4 3 2 3" xfId="5074" xr:uid="{00000000-0005-0000-0000-0000D1130000}"/>
    <cellStyle name="Normal 5 4 3 2 3 2" xfId="5075" xr:uid="{00000000-0005-0000-0000-0000D2130000}"/>
    <cellStyle name="Normal 5 4 3 2 3 2 2" xfId="5076" xr:uid="{00000000-0005-0000-0000-0000D3130000}"/>
    <cellStyle name="Normal 5 4 3 2 3 3" xfId="5077" xr:uid="{00000000-0005-0000-0000-0000D4130000}"/>
    <cellStyle name="Normal 5 4 3 2 4" xfId="5078" xr:uid="{00000000-0005-0000-0000-0000D5130000}"/>
    <cellStyle name="Normal 5 4 3 2 4 2" xfId="5079" xr:uid="{00000000-0005-0000-0000-0000D6130000}"/>
    <cellStyle name="Normal 5 4 3 2 5" xfId="5080" xr:uid="{00000000-0005-0000-0000-0000D7130000}"/>
    <cellStyle name="Normal 5 4 3 2 5 2" xfId="5081" xr:uid="{00000000-0005-0000-0000-0000D8130000}"/>
    <cellStyle name="Normal 5 4 3 2 6" xfId="5082" xr:uid="{00000000-0005-0000-0000-0000D9130000}"/>
    <cellStyle name="Normal 5 4 3 3" xfId="5083" xr:uid="{00000000-0005-0000-0000-0000DA130000}"/>
    <cellStyle name="Normal 5 4 3 3 2" xfId="5084" xr:uid="{00000000-0005-0000-0000-0000DB130000}"/>
    <cellStyle name="Normal 5 4 3 3 2 2" xfId="5085" xr:uid="{00000000-0005-0000-0000-0000DC130000}"/>
    <cellStyle name="Normal 5 4 3 3 3" xfId="5086" xr:uid="{00000000-0005-0000-0000-0000DD130000}"/>
    <cellStyle name="Normal 5 4 3 4" xfId="5087" xr:uid="{00000000-0005-0000-0000-0000DE130000}"/>
    <cellStyle name="Normal 5 4 3 4 2" xfId="5088" xr:uid="{00000000-0005-0000-0000-0000DF130000}"/>
    <cellStyle name="Normal 5 4 3 4 2 2" xfId="5089" xr:uid="{00000000-0005-0000-0000-0000E0130000}"/>
    <cellStyle name="Normal 5 4 3 4 3" xfId="5090" xr:uid="{00000000-0005-0000-0000-0000E1130000}"/>
    <cellStyle name="Normal 5 4 3 5" xfId="5091" xr:uid="{00000000-0005-0000-0000-0000E2130000}"/>
    <cellStyle name="Normal 5 4 3 5 2" xfId="5092" xr:uid="{00000000-0005-0000-0000-0000E3130000}"/>
    <cellStyle name="Normal 5 4 3 6" xfId="5093" xr:uid="{00000000-0005-0000-0000-0000E4130000}"/>
    <cellStyle name="Normal 5 4 3 6 2" xfId="5094" xr:uid="{00000000-0005-0000-0000-0000E5130000}"/>
    <cellStyle name="Normal 5 4 3 7" xfId="5095" xr:uid="{00000000-0005-0000-0000-0000E6130000}"/>
    <cellStyle name="Normal 5 4 4" xfId="5096" xr:uid="{00000000-0005-0000-0000-0000E7130000}"/>
    <cellStyle name="Normal 5 4 4 2" xfId="5097" xr:uid="{00000000-0005-0000-0000-0000E8130000}"/>
    <cellStyle name="Normal 5 4 4 2 2" xfId="5098" xr:uid="{00000000-0005-0000-0000-0000E9130000}"/>
    <cellStyle name="Normal 5 4 4 2 2 2" xfId="5099" xr:uid="{00000000-0005-0000-0000-0000EA130000}"/>
    <cellStyle name="Normal 5 4 4 2 3" xfId="5100" xr:uid="{00000000-0005-0000-0000-0000EB130000}"/>
    <cellStyle name="Normal 5 4 4 3" xfId="5101" xr:uid="{00000000-0005-0000-0000-0000EC130000}"/>
    <cellStyle name="Normal 5 4 4 3 2" xfId="5102" xr:uid="{00000000-0005-0000-0000-0000ED130000}"/>
    <cellStyle name="Normal 5 4 4 3 2 2" xfId="5103" xr:uid="{00000000-0005-0000-0000-0000EE130000}"/>
    <cellStyle name="Normal 5 4 4 3 3" xfId="5104" xr:uid="{00000000-0005-0000-0000-0000EF130000}"/>
    <cellStyle name="Normal 5 4 4 4" xfId="5105" xr:uid="{00000000-0005-0000-0000-0000F0130000}"/>
    <cellStyle name="Normal 5 4 4 4 2" xfId="5106" xr:uid="{00000000-0005-0000-0000-0000F1130000}"/>
    <cellStyle name="Normal 5 4 4 5" xfId="5107" xr:uid="{00000000-0005-0000-0000-0000F2130000}"/>
    <cellStyle name="Normal 5 4 4 5 2" xfId="5108" xr:uid="{00000000-0005-0000-0000-0000F3130000}"/>
    <cellStyle name="Normal 5 4 4 6" xfId="5109" xr:uid="{00000000-0005-0000-0000-0000F4130000}"/>
    <cellStyle name="Normal 5 4 5" xfId="5110" xr:uid="{00000000-0005-0000-0000-0000F5130000}"/>
    <cellStyle name="Normal 5 4 5 2" xfId="5111" xr:uid="{00000000-0005-0000-0000-0000F6130000}"/>
    <cellStyle name="Normal 5 4 5 2 2" xfId="5112" xr:uid="{00000000-0005-0000-0000-0000F7130000}"/>
    <cellStyle name="Normal 5 4 5 3" xfId="5113" xr:uid="{00000000-0005-0000-0000-0000F8130000}"/>
    <cellStyle name="Normal 5 4 6" xfId="5114" xr:uid="{00000000-0005-0000-0000-0000F9130000}"/>
    <cellStyle name="Normal 5 4 6 2" xfId="5115" xr:uid="{00000000-0005-0000-0000-0000FA130000}"/>
    <cellStyle name="Normal 5 4 6 2 2" xfId="5116" xr:uid="{00000000-0005-0000-0000-0000FB130000}"/>
    <cellStyle name="Normal 5 4 6 3" xfId="5117" xr:uid="{00000000-0005-0000-0000-0000FC130000}"/>
    <cellStyle name="Normal 5 4 7" xfId="5118" xr:uid="{00000000-0005-0000-0000-0000FD130000}"/>
    <cellStyle name="Normal 5 4 7 2" xfId="5119" xr:uid="{00000000-0005-0000-0000-0000FE130000}"/>
    <cellStyle name="Normal 5 4 8" xfId="5120" xr:uid="{00000000-0005-0000-0000-0000FF130000}"/>
    <cellStyle name="Normal 5 4 8 2" xfId="5121" xr:uid="{00000000-0005-0000-0000-000000140000}"/>
    <cellStyle name="Normal 5 4 9" xfId="5122" xr:uid="{00000000-0005-0000-0000-000001140000}"/>
    <cellStyle name="Normal 5 5" xfId="5123" xr:uid="{00000000-0005-0000-0000-000002140000}"/>
    <cellStyle name="Normal 5 5 2" xfId="5124" xr:uid="{00000000-0005-0000-0000-000003140000}"/>
    <cellStyle name="Normal 5 5 2 2" xfId="5125" xr:uid="{00000000-0005-0000-0000-000004140000}"/>
    <cellStyle name="Normal 5 5 2 2 2" xfId="5126" xr:uid="{00000000-0005-0000-0000-000005140000}"/>
    <cellStyle name="Normal 5 5 2 2 2 2" xfId="5127" xr:uid="{00000000-0005-0000-0000-000006140000}"/>
    <cellStyle name="Normal 5 5 2 2 2 2 2" xfId="5128" xr:uid="{00000000-0005-0000-0000-000007140000}"/>
    <cellStyle name="Normal 5 5 2 2 2 3" xfId="5129" xr:uid="{00000000-0005-0000-0000-000008140000}"/>
    <cellStyle name="Normal 5 5 2 2 3" xfId="5130" xr:uid="{00000000-0005-0000-0000-000009140000}"/>
    <cellStyle name="Normal 5 5 2 2 3 2" xfId="5131" xr:uid="{00000000-0005-0000-0000-00000A140000}"/>
    <cellStyle name="Normal 5 5 2 2 3 2 2" xfId="5132" xr:uid="{00000000-0005-0000-0000-00000B140000}"/>
    <cellStyle name="Normal 5 5 2 2 3 3" xfId="5133" xr:uid="{00000000-0005-0000-0000-00000C140000}"/>
    <cellStyle name="Normal 5 5 2 2 4" xfId="5134" xr:uid="{00000000-0005-0000-0000-00000D140000}"/>
    <cellStyle name="Normal 5 5 2 2 4 2" xfId="5135" xr:uid="{00000000-0005-0000-0000-00000E140000}"/>
    <cellStyle name="Normal 5 5 2 2 5" xfId="5136" xr:uid="{00000000-0005-0000-0000-00000F140000}"/>
    <cellStyle name="Normal 5 5 2 2 5 2" xfId="5137" xr:uid="{00000000-0005-0000-0000-000010140000}"/>
    <cellStyle name="Normal 5 5 2 2 6" xfId="5138" xr:uid="{00000000-0005-0000-0000-000011140000}"/>
    <cellStyle name="Normal 5 5 2 3" xfId="5139" xr:uid="{00000000-0005-0000-0000-000012140000}"/>
    <cellStyle name="Normal 5 5 2 3 2" xfId="5140" xr:uid="{00000000-0005-0000-0000-000013140000}"/>
    <cellStyle name="Normal 5 5 2 3 2 2" xfId="5141" xr:uid="{00000000-0005-0000-0000-000014140000}"/>
    <cellStyle name="Normal 5 5 2 3 3" xfId="5142" xr:uid="{00000000-0005-0000-0000-000015140000}"/>
    <cellStyle name="Normal 5 5 2 4" xfId="5143" xr:uid="{00000000-0005-0000-0000-000016140000}"/>
    <cellStyle name="Normal 5 5 2 4 2" xfId="5144" xr:uid="{00000000-0005-0000-0000-000017140000}"/>
    <cellStyle name="Normal 5 5 2 4 2 2" xfId="5145" xr:uid="{00000000-0005-0000-0000-000018140000}"/>
    <cellStyle name="Normal 5 5 2 4 3" xfId="5146" xr:uid="{00000000-0005-0000-0000-000019140000}"/>
    <cellStyle name="Normal 5 5 2 5" xfId="5147" xr:uid="{00000000-0005-0000-0000-00001A140000}"/>
    <cellStyle name="Normal 5 5 2 5 2" xfId="5148" xr:uid="{00000000-0005-0000-0000-00001B140000}"/>
    <cellStyle name="Normal 5 5 2 6" xfId="5149" xr:uid="{00000000-0005-0000-0000-00001C140000}"/>
    <cellStyle name="Normal 5 5 2 6 2" xfId="5150" xr:uid="{00000000-0005-0000-0000-00001D140000}"/>
    <cellStyle name="Normal 5 5 2 7" xfId="5151" xr:uid="{00000000-0005-0000-0000-00001E140000}"/>
    <cellStyle name="Normal 5 5 3" xfId="5152" xr:uid="{00000000-0005-0000-0000-00001F140000}"/>
    <cellStyle name="Normal 5 5 3 2" xfId="5153" xr:uid="{00000000-0005-0000-0000-000020140000}"/>
    <cellStyle name="Normal 5 5 3 2 2" xfId="5154" xr:uid="{00000000-0005-0000-0000-000021140000}"/>
    <cellStyle name="Normal 5 5 3 2 2 2" xfId="5155" xr:uid="{00000000-0005-0000-0000-000022140000}"/>
    <cellStyle name="Normal 5 5 3 2 2 2 2" xfId="5156" xr:uid="{00000000-0005-0000-0000-000023140000}"/>
    <cellStyle name="Normal 5 5 3 2 2 3" xfId="5157" xr:uid="{00000000-0005-0000-0000-000024140000}"/>
    <cellStyle name="Normal 5 5 3 2 3" xfId="5158" xr:uid="{00000000-0005-0000-0000-000025140000}"/>
    <cellStyle name="Normal 5 5 3 2 3 2" xfId="5159" xr:uid="{00000000-0005-0000-0000-000026140000}"/>
    <cellStyle name="Normal 5 5 3 2 3 2 2" xfId="5160" xr:uid="{00000000-0005-0000-0000-000027140000}"/>
    <cellStyle name="Normal 5 5 3 2 3 3" xfId="5161" xr:uid="{00000000-0005-0000-0000-000028140000}"/>
    <cellStyle name="Normal 5 5 3 2 4" xfId="5162" xr:uid="{00000000-0005-0000-0000-000029140000}"/>
    <cellStyle name="Normal 5 5 3 2 4 2" xfId="5163" xr:uid="{00000000-0005-0000-0000-00002A140000}"/>
    <cellStyle name="Normal 5 5 3 2 5" xfId="5164" xr:uid="{00000000-0005-0000-0000-00002B140000}"/>
    <cellStyle name="Normal 5 5 3 2 5 2" xfId="5165" xr:uid="{00000000-0005-0000-0000-00002C140000}"/>
    <cellStyle name="Normal 5 5 3 2 6" xfId="5166" xr:uid="{00000000-0005-0000-0000-00002D140000}"/>
    <cellStyle name="Normal 5 5 3 3" xfId="5167" xr:uid="{00000000-0005-0000-0000-00002E140000}"/>
    <cellStyle name="Normal 5 5 3 3 2" xfId="5168" xr:uid="{00000000-0005-0000-0000-00002F140000}"/>
    <cellStyle name="Normal 5 5 3 3 2 2" xfId="5169" xr:uid="{00000000-0005-0000-0000-000030140000}"/>
    <cellStyle name="Normal 5 5 3 3 3" xfId="5170" xr:uid="{00000000-0005-0000-0000-000031140000}"/>
    <cellStyle name="Normal 5 5 3 4" xfId="5171" xr:uid="{00000000-0005-0000-0000-000032140000}"/>
    <cellStyle name="Normal 5 5 3 4 2" xfId="5172" xr:uid="{00000000-0005-0000-0000-000033140000}"/>
    <cellStyle name="Normal 5 5 3 4 2 2" xfId="5173" xr:uid="{00000000-0005-0000-0000-000034140000}"/>
    <cellStyle name="Normal 5 5 3 4 3" xfId="5174" xr:uid="{00000000-0005-0000-0000-000035140000}"/>
    <cellStyle name="Normal 5 5 3 5" xfId="5175" xr:uid="{00000000-0005-0000-0000-000036140000}"/>
    <cellStyle name="Normal 5 5 3 5 2" xfId="5176" xr:uid="{00000000-0005-0000-0000-000037140000}"/>
    <cellStyle name="Normal 5 5 3 6" xfId="5177" xr:uid="{00000000-0005-0000-0000-000038140000}"/>
    <cellStyle name="Normal 5 5 3 6 2" xfId="5178" xr:uid="{00000000-0005-0000-0000-000039140000}"/>
    <cellStyle name="Normal 5 5 3 7" xfId="5179" xr:uid="{00000000-0005-0000-0000-00003A140000}"/>
    <cellStyle name="Normal 5 5 4" xfId="5180" xr:uid="{00000000-0005-0000-0000-00003B140000}"/>
    <cellStyle name="Normal 5 5 4 2" xfId="5181" xr:uid="{00000000-0005-0000-0000-00003C140000}"/>
    <cellStyle name="Normal 5 5 4 2 2" xfId="5182" xr:uid="{00000000-0005-0000-0000-00003D140000}"/>
    <cellStyle name="Normal 5 5 4 2 2 2" xfId="5183" xr:uid="{00000000-0005-0000-0000-00003E140000}"/>
    <cellStyle name="Normal 5 5 4 2 3" xfId="5184" xr:uid="{00000000-0005-0000-0000-00003F140000}"/>
    <cellStyle name="Normal 5 5 4 3" xfId="5185" xr:uid="{00000000-0005-0000-0000-000040140000}"/>
    <cellStyle name="Normal 5 5 4 3 2" xfId="5186" xr:uid="{00000000-0005-0000-0000-000041140000}"/>
    <cellStyle name="Normal 5 5 4 3 2 2" xfId="5187" xr:uid="{00000000-0005-0000-0000-000042140000}"/>
    <cellStyle name="Normal 5 5 4 3 3" xfId="5188" xr:uid="{00000000-0005-0000-0000-000043140000}"/>
    <cellStyle name="Normal 5 5 4 4" xfId="5189" xr:uid="{00000000-0005-0000-0000-000044140000}"/>
    <cellStyle name="Normal 5 5 4 4 2" xfId="5190" xr:uid="{00000000-0005-0000-0000-000045140000}"/>
    <cellStyle name="Normal 5 5 4 5" xfId="5191" xr:uid="{00000000-0005-0000-0000-000046140000}"/>
    <cellStyle name="Normal 5 5 4 5 2" xfId="5192" xr:uid="{00000000-0005-0000-0000-000047140000}"/>
    <cellStyle name="Normal 5 5 4 6" xfId="5193" xr:uid="{00000000-0005-0000-0000-000048140000}"/>
    <cellStyle name="Normal 5 5 5" xfId="5194" xr:uid="{00000000-0005-0000-0000-000049140000}"/>
    <cellStyle name="Normal 5 5 5 2" xfId="5195" xr:uid="{00000000-0005-0000-0000-00004A140000}"/>
    <cellStyle name="Normal 5 5 5 2 2" xfId="5196" xr:uid="{00000000-0005-0000-0000-00004B140000}"/>
    <cellStyle name="Normal 5 5 5 3" xfId="5197" xr:uid="{00000000-0005-0000-0000-00004C140000}"/>
    <cellStyle name="Normal 5 5 6" xfId="5198" xr:uid="{00000000-0005-0000-0000-00004D140000}"/>
    <cellStyle name="Normal 5 5 6 2" xfId="5199" xr:uid="{00000000-0005-0000-0000-00004E140000}"/>
    <cellStyle name="Normal 5 5 6 2 2" xfId="5200" xr:uid="{00000000-0005-0000-0000-00004F140000}"/>
    <cellStyle name="Normal 5 5 6 3" xfId="5201" xr:uid="{00000000-0005-0000-0000-000050140000}"/>
    <cellStyle name="Normal 5 5 7" xfId="5202" xr:uid="{00000000-0005-0000-0000-000051140000}"/>
    <cellStyle name="Normal 5 5 7 2" xfId="5203" xr:uid="{00000000-0005-0000-0000-000052140000}"/>
    <cellStyle name="Normal 5 5 8" xfId="5204" xr:uid="{00000000-0005-0000-0000-000053140000}"/>
    <cellStyle name="Normal 5 5 8 2" xfId="5205" xr:uid="{00000000-0005-0000-0000-000054140000}"/>
    <cellStyle name="Normal 5 5 9" xfId="5206" xr:uid="{00000000-0005-0000-0000-000055140000}"/>
    <cellStyle name="Normal 5 6" xfId="5207" xr:uid="{00000000-0005-0000-0000-000056140000}"/>
    <cellStyle name="Normal 5 6 2" xfId="5208" xr:uid="{00000000-0005-0000-0000-000057140000}"/>
    <cellStyle name="Normal 5 6 2 2" xfId="5209" xr:uid="{00000000-0005-0000-0000-000058140000}"/>
    <cellStyle name="Normal 5 6 2 2 2" xfId="5210" xr:uid="{00000000-0005-0000-0000-000059140000}"/>
    <cellStyle name="Normal 5 6 2 2 2 2" xfId="5211" xr:uid="{00000000-0005-0000-0000-00005A140000}"/>
    <cellStyle name="Normal 5 6 2 2 3" xfId="5212" xr:uid="{00000000-0005-0000-0000-00005B140000}"/>
    <cellStyle name="Normal 5 6 2 3" xfId="5213" xr:uid="{00000000-0005-0000-0000-00005C140000}"/>
    <cellStyle name="Normal 5 6 2 3 2" xfId="5214" xr:uid="{00000000-0005-0000-0000-00005D140000}"/>
    <cellStyle name="Normal 5 6 2 3 2 2" xfId="5215" xr:uid="{00000000-0005-0000-0000-00005E140000}"/>
    <cellStyle name="Normal 5 6 2 3 3" xfId="5216" xr:uid="{00000000-0005-0000-0000-00005F140000}"/>
    <cellStyle name="Normal 5 6 2 4" xfId="5217" xr:uid="{00000000-0005-0000-0000-000060140000}"/>
    <cellStyle name="Normal 5 6 2 4 2" xfId="5218" xr:uid="{00000000-0005-0000-0000-000061140000}"/>
    <cellStyle name="Normal 5 6 2 5" xfId="5219" xr:uid="{00000000-0005-0000-0000-000062140000}"/>
    <cellStyle name="Normal 5 6 2 5 2" xfId="5220" xr:uid="{00000000-0005-0000-0000-000063140000}"/>
    <cellStyle name="Normal 5 6 2 6" xfId="5221" xr:uid="{00000000-0005-0000-0000-000064140000}"/>
    <cellStyle name="Normal 5 6 3" xfId="5222" xr:uid="{00000000-0005-0000-0000-000065140000}"/>
    <cellStyle name="Normal 5 6 3 2" xfId="5223" xr:uid="{00000000-0005-0000-0000-000066140000}"/>
    <cellStyle name="Normal 5 6 3 2 2" xfId="5224" xr:uid="{00000000-0005-0000-0000-000067140000}"/>
    <cellStyle name="Normal 5 6 3 3" xfId="5225" xr:uid="{00000000-0005-0000-0000-000068140000}"/>
    <cellStyle name="Normal 5 6 4" xfId="5226" xr:uid="{00000000-0005-0000-0000-000069140000}"/>
    <cellStyle name="Normal 5 6 4 2" xfId="5227" xr:uid="{00000000-0005-0000-0000-00006A140000}"/>
    <cellStyle name="Normal 5 6 4 2 2" xfId="5228" xr:uid="{00000000-0005-0000-0000-00006B140000}"/>
    <cellStyle name="Normal 5 6 4 3" xfId="5229" xr:uid="{00000000-0005-0000-0000-00006C140000}"/>
    <cellStyle name="Normal 5 6 5" xfId="5230" xr:uid="{00000000-0005-0000-0000-00006D140000}"/>
    <cellStyle name="Normal 5 6 5 2" xfId="5231" xr:uid="{00000000-0005-0000-0000-00006E140000}"/>
    <cellStyle name="Normal 5 6 6" xfId="5232" xr:uid="{00000000-0005-0000-0000-00006F140000}"/>
    <cellStyle name="Normal 5 6 6 2" xfId="5233" xr:uid="{00000000-0005-0000-0000-000070140000}"/>
    <cellStyle name="Normal 5 6 7" xfId="5234" xr:uid="{00000000-0005-0000-0000-000071140000}"/>
    <cellStyle name="Normal 5 7" xfId="5235" xr:uid="{00000000-0005-0000-0000-000072140000}"/>
    <cellStyle name="Normal 5 7 2" xfId="5236" xr:uid="{00000000-0005-0000-0000-000073140000}"/>
    <cellStyle name="Normal 5 7 2 2" xfId="5237" xr:uid="{00000000-0005-0000-0000-000074140000}"/>
    <cellStyle name="Normal 5 7 2 2 2" xfId="5238" xr:uid="{00000000-0005-0000-0000-000075140000}"/>
    <cellStyle name="Normal 5 7 2 2 2 2" xfId="5239" xr:uid="{00000000-0005-0000-0000-000076140000}"/>
    <cellStyle name="Normal 5 7 2 2 3" xfId="5240" xr:uid="{00000000-0005-0000-0000-000077140000}"/>
    <cellStyle name="Normal 5 7 2 3" xfId="5241" xr:uid="{00000000-0005-0000-0000-000078140000}"/>
    <cellStyle name="Normal 5 7 2 3 2" xfId="5242" xr:uid="{00000000-0005-0000-0000-000079140000}"/>
    <cellStyle name="Normal 5 7 2 3 2 2" xfId="5243" xr:uid="{00000000-0005-0000-0000-00007A140000}"/>
    <cellStyle name="Normal 5 7 2 3 3" xfId="5244" xr:uid="{00000000-0005-0000-0000-00007B140000}"/>
    <cellStyle name="Normal 5 7 2 4" xfId="5245" xr:uid="{00000000-0005-0000-0000-00007C140000}"/>
    <cellStyle name="Normal 5 7 2 4 2" xfId="5246" xr:uid="{00000000-0005-0000-0000-00007D140000}"/>
    <cellStyle name="Normal 5 7 2 5" xfId="5247" xr:uid="{00000000-0005-0000-0000-00007E140000}"/>
    <cellStyle name="Normal 5 7 2 5 2" xfId="5248" xr:uid="{00000000-0005-0000-0000-00007F140000}"/>
    <cellStyle name="Normal 5 7 2 6" xfId="5249" xr:uid="{00000000-0005-0000-0000-000080140000}"/>
    <cellStyle name="Normal 5 7 3" xfId="5250" xr:uid="{00000000-0005-0000-0000-000081140000}"/>
    <cellStyle name="Normal 5 7 3 2" xfId="5251" xr:uid="{00000000-0005-0000-0000-000082140000}"/>
    <cellStyle name="Normal 5 7 3 2 2" xfId="5252" xr:uid="{00000000-0005-0000-0000-000083140000}"/>
    <cellStyle name="Normal 5 7 3 3" xfId="5253" xr:uid="{00000000-0005-0000-0000-000084140000}"/>
    <cellStyle name="Normal 5 7 4" xfId="5254" xr:uid="{00000000-0005-0000-0000-000085140000}"/>
    <cellStyle name="Normal 5 7 4 2" xfId="5255" xr:uid="{00000000-0005-0000-0000-000086140000}"/>
    <cellStyle name="Normal 5 7 4 2 2" xfId="5256" xr:uid="{00000000-0005-0000-0000-000087140000}"/>
    <cellStyle name="Normal 5 7 4 3" xfId="5257" xr:uid="{00000000-0005-0000-0000-000088140000}"/>
    <cellStyle name="Normal 5 7 5" xfId="5258" xr:uid="{00000000-0005-0000-0000-000089140000}"/>
    <cellStyle name="Normal 5 7 5 2" xfId="5259" xr:uid="{00000000-0005-0000-0000-00008A140000}"/>
    <cellStyle name="Normal 5 7 6" xfId="5260" xr:uid="{00000000-0005-0000-0000-00008B140000}"/>
    <cellStyle name="Normal 5 7 6 2" xfId="5261" xr:uid="{00000000-0005-0000-0000-00008C140000}"/>
    <cellStyle name="Normal 5 7 7" xfId="5262" xr:uid="{00000000-0005-0000-0000-00008D140000}"/>
    <cellStyle name="Normal 5 8" xfId="5263" xr:uid="{00000000-0005-0000-0000-00008E140000}"/>
    <cellStyle name="Normal 5 8 2" xfId="5264" xr:uid="{00000000-0005-0000-0000-00008F140000}"/>
    <cellStyle name="Normal 5 8 2 2" xfId="5265" xr:uid="{00000000-0005-0000-0000-000090140000}"/>
    <cellStyle name="Normal 5 8 2 2 2" xfId="5266" xr:uid="{00000000-0005-0000-0000-000091140000}"/>
    <cellStyle name="Normal 5 8 2 3" xfId="5267" xr:uid="{00000000-0005-0000-0000-000092140000}"/>
    <cellStyle name="Normal 5 8 3" xfId="5268" xr:uid="{00000000-0005-0000-0000-000093140000}"/>
    <cellStyle name="Normal 5 8 3 2" xfId="5269" xr:uid="{00000000-0005-0000-0000-000094140000}"/>
    <cellStyle name="Normal 5 8 3 2 2" xfId="5270" xr:uid="{00000000-0005-0000-0000-000095140000}"/>
    <cellStyle name="Normal 5 8 3 3" xfId="5271" xr:uid="{00000000-0005-0000-0000-000096140000}"/>
    <cellStyle name="Normal 5 8 4" xfId="5272" xr:uid="{00000000-0005-0000-0000-000097140000}"/>
    <cellStyle name="Normal 5 8 4 2" xfId="5273" xr:uid="{00000000-0005-0000-0000-000098140000}"/>
    <cellStyle name="Normal 5 8 5" xfId="5274" xr:uid="{00000000-0005-0000-0000-000099140000}"/>
    <cellStyle name="Normal 5 8 5 2" xfId="5275" xr:uid="{00000000-0005-0000-0000-00009A140000}"/>
    <cellStyle name="Normal 5 8 6" xfId="5276" xr:uid="{00000000-0005-0000-0000-00009B140000}"/>
    <cellStyle name="Normal 5 9" xfId="5277" xr:uid="{00000000-0005-0000-0000-00009C140000}"/>
    <cellStyle name="Normal 5 9 2" xfId="5278" xr:uid="{00000000-0005-0000-0000-00009D140000}"/>
    <cellStyle name="Normal 5 9 2 2" xfId="5279" xr:uid="{00000000-0005-0000-0000-00009E140000}"/>
    <cellStyle name="Normal 5 9 2 2 2" xfId="5280" xr:uid="{00000000-0005-0000-0000-00009F140000}"/>
    <cellStyle name="Normal 5 9 2 3" xfId="5281" xr:uid="{00000000-0005-0000-0000-0000A0140000}"/>
    <cellStyle name="Normal 5 9 3" xfId="5282" xr:uid="{00000000-0005-0000-0000-0000A1140000}"/>
    <cellStyle name="Normal 5 9 3 2" xfId="5283" xr:uid="{00000000-0005-0000-0000-0000A2140000}"/>
    <cellStyle name="Normal 5 9 3 2 2" xfId="5284" xr:uid="{00000000-0005-0000-0000-0000A3140000}"/>
    <cellStyle name="Normal 5 9 3 3" xfId="5285" xr:uid="{00000000-0005-0000-0000-0000A4140000}"/>
    <cellStyle name="Normal 5 9 4" xfId="5286" xr:uid="{00000000-0005-0000-0000-0000A5140000}"/>
    <cellStyle name="Normal 5 9 4 2" xfId="5287" xr:uid="{00000000-0005-0000-0000-0000A6140000}"/>
    <cellStyle name="Normal 5 9 5" xfId="5288" xr:uid="{00000000-0005-0000-0000-0000A7140000}"/>
    <cellStyle name="Normal 5 9 5 2" xfId="5289" xr:uid="{00000000-0005-0000-0000-0000A8140000}"/>
    <cellStyle name="Normal 5 9 6" xfId="5290" xr:uid="{00000000-0005-0000-0000-0000A9140000}"/>
    <cellStyle name="Normal 5_BMT Performance Measures for ADM Review" xfId="5291" xr:uid="{00000000-0005-0000-0000-0000AA140000}"/>
    <cellStyle name="Normal 6" xfId="5292" xr:uid="{00000000-0005-0000-0000-0000AB140000}"/>
    <cellStyle name="Normal 6 2" xfId="5293" xr:uid="{00000000-0005-0000-0000-0000AC140000}"/>
    <cellStyle name="Normal 6 2 2" xfId="5294" xr:uid="{00000000-0005-0000-0000-0000AD140000}"/>
    <cellStyle name="Normal 6 3" xfId="5295" xr:uid="{00000000-0005-0000-0000-0000AE140000}"/>
    <cellStyle name="Normal 6 3 2" xfId="5296" xr:uid="{00000000-0005-0000-0000-0000AF140000}"/>
    <cellStyle name="Normal 6 4" xfId="5297" xr:uid="{00000000-0005-0000-0000-0000B0140000}"/>
    <cellStyle name="Normal 6 4 2" xfId="5298" xr:uid="{00000000-0005-0000-0000-0000B1140000}"/>
    <cellStyle name="Normal 7" xfId="5299" xr:uid="{00000000-0005-0000-0000-0000B2140000}"/>
    <cellStyle name="Normal 7 10" xfId="5300" xr:uid="{00000000-0005-0000-0000-0000B3140000}"/>
    <cellStyle name="Normal 7 10 2" xfId="5301" xr:uid="{00000000-0005-0000-0000-0000B4140000}"/>
    <cellStyle name="Normal 7 10 2 2" xfId="5302" xr:uid="{00000000-0005-0000-0000-0000B5140000}"/>
    <cellStyle name="Normal 7 10 3" xfId="5303" xr:uid="{00000000-0005-0000-0000-0000B6140000}"/>
    <cellStyle name="Normal 7 11" xfId="5304" xr:uid="{00000000-0005-0000-0000-0000B7140000}"/>
    <cellStyle name="Normal 7 11 2" xfId="5305" xr:uid="{00000000-0005-0000-0000-0000B8140000}"/>
    <cellStyle name="Normal 7 11 2 2" xfId="5306" xr:uid="{00000000-0005-0000-0000-0000B9140000}"/>
    <cellStyle name="Normal 7 11 3" xfId="5307" xr:uid="{00000000-0005-0000-0000-0000BA140000}"/>
    <cellStyle name="Normal 7 12" xfId="5308" xr:uid="{00000000-0005-0000-0000-0000BB140000}"/>
    <cellStyle name="Normal 7 12 2" xfId="5309" xr:uid="{00000000-0005-0000-0000-0000BC140000}"/>
    <cellStyle name="Normal 7 13" xfId="5310" xr:uid="{00000000-0005-0000-0000-0000BD140000}"/>
    <cellStyle name="Normal 7 13 2" xfId="5311" xr:uid="{00000000-0005-0000-0000-0000BE140000}"/>
    <cellStyle name="Normal 7 14" xfId="5312" xr:uid="{00000000-0005-0000-0000-0000BF140000}"/>
    <cellStyle name="Normal 7 14 2" xfId="5313" xr:uid="{00000000-0005-0000-0000-0000C0140000}"/>
    <cellStyle name="Normal 7 15" xfId="5314" xr:uid="{00000000-0005-0000-0000-0000C1140000}"/>
    <cellStyle name="Normal 7 2" xfId="5315" xr:uid="{00000000-0005-0000-0000-0000C2140000}"/>
    <cellStyle name="Normal 7 2 10" xfId="5316" xr:uid="{00000000-0005-0000-0000-0000C3140000}"/>
    <cellStyle name="Normal 7 2 10 2" xfId="5317" xr:uid="{00000000-0005-0000-0000-0000C4140000}"/>
    <cellStyle name="Normal 7 2 11" xfId="5318" xr:uid="{00000000-0005-0000-0000-0000C5140000}"/>
    <cellStyle name="Normal 7 2 11 2" xfId="5319" xr:uid="{00000000-0005-0000-0000-0000C6140000}"/>
    <cellStyle name="Normal 7 2 12" xfId="5320" xr:uid="{00000000-0005-0000-0000-0000C7140000}"/>
    <cellStyle name="Normal 7 2 12 2" xfId="5321" xr:uid="{00000000-0005-0000-0000-0000C8140000}"/>
    <cellStyle name="Normal 7 2 13" xfId="5322" xr:uid="{00000000-0005-0000-0000-0000C9140000}"/>
    <cellStyle name="Normal 7 2 2" xfId="5323" xr:uid="{00000000-0005-0000-0000-0000CA140000}"/>
    <cellStyle name="Normal 7 2 2 10" xfId="5324" xr:uid="{00000000-0005-0000-0000-0000CB140000}"/>
    <cellStyle name="Normal 7 2 2 2" xfId="5325" xr:uid="{00000000-0005-0000-0000-0000CC140000}"/>
    <cellStyle name="Normal 7 2 2 2 2" xfId="5326" xr:uid="{00000000-0005-0000-0000-0000CD140000}"/>
    <cellStyle name="Normal 7 2 2 2 2 2" xfId="5327" xr:uid="{00000000-0005-0000-0000-0000CE140000}"/>
    <cellStyle name="Normal 7 2 2 2 2 2 2" xfId="5328" xr:uid="{00000000-0005-0000-0000-0000CF140000}"/>
    <cellStyle name="Normal 7 2 2 2 2 2 2 2" xfId="5329" xr:uid="{00000000-0005-0000-0000-0000D0140000}"/>
    <cellStyle name="Normal 7 2 2 2 2 2 3" xfId="5330" xr:uid="{00000000-0005-0000-0000-0000D1140000}"/>
    <cellStyle name="Normal 7 2 2 2 2 3" xfId="5331" xr:uid="{00000000-0005-0000-0000-0000D2140000}"/>
    <cellStyle name="Normal 7 2 2 2 2 3 2" xfId="5332" xr:uid="{00000000-0005-0000-0000-0000D3140000}"/>
    <cellStyle name="Normal 7 2 2 2 2 3 2 2" xfId="5333" xr:uid="{00000000-0005-0000-0000-0000D4140000}"/>
    <cellStyle name="Normal 7 2 2 2 2 3 3" xfId="5334" xr:uid="{00000000-0005-0000-0000-0000D5140000}"/>
    <cellStyle name="Normal 7 2 2 2 2 4" xfId="5335" xr:uid="{00000000-0005-0000-0000-0000D6140000}"/>
    <cellStyle name="Normal 7 2 2 2 2 4 2" xfId="5336" xr:uid="{00000000-0005-0000-0000-0000D7140000}"/>
    <cellStyle name="Normal 7 2 2 2 2 5" xfId="5337" xr:uid="{00000000-0005-0000-0000-0000D8140000}"/>
    <cellStyle name="Normal 7 2 2 2 2 5 2" xfId="5338" xr:uid="{00000000-0005-0000-0000-0000D9140000}"/>
    <cellStyle name="Normal 7 2 2 2 2 6" xfId="5339" xr:uid="{00000000-0005-0000-0000-0000DA140000}"/>
    <cellStyle name="Normal 7 2 2 2 3" xfId="5340" xr:uid="{00000000-0005-0000-0000-0000DB140000}"/>
    <cellStyle name="Normal 7 2 2 2 3 2" xfId="5341" xr:uid="{00000000-0005-0000-0000-0000DC140000}"/>
    <cellStyle name="Normal 7 2 2 2 3 2 2" xfId="5342" xr:uid="{00000000-0005-0000-0000-0000DD140000}"/>
    <cellStyle name="Normal 7 2 2 2 3 3" xfId="5343" xr:uid="{00000000-0005-0000-0000-0000DE140000}"/>
    <cellStyle name="Normal 7 2 2 2 4" xfId="5344" xr:uid="{00000000-0005-0000-0000-0000DF140000}"/>
    <cellStyle name="Normal 7 2 2 2 4 2" xfId="5345" xr:uid="{00000000-0005-0000-0000-0000E0140000}"/>
    <cellStyle name="Normal 7 2 2 2 4 2 2" xfId="5346" xr:uid="{00000000-0005-0000-0000-0000E1140000}"/>
    <cellStyle name="Normal 7 2 2 2 4 3" xfId="5347" xr:uid="{00000000-0005-0000-0000-0000E2140000}"/>
    <cellStyle name="Normal 7 2 2 2 5" xfId="5348" xr:uid="{00000000-0005-0000-0000-0000E3140000}"/>
    <cellStyle name="Normal 7 2 2 2 5 2" xfId="5349" xr:uid="{00000000-0005-0000-0000-0000E4140000}"/>
    <cellStyle name="Normal 7 2 2 2 6" xfId="5350" xr:uid="{00000000-0005-0000-0000-0000E5140000}"/>
    <cellStyle name="Normal 7 2 2 2 6 2" xfId="5351" xr:uid="{00000000-0005-0000-0000-0000E6140000}"/>
    <cellStyle name="Normal 7 2 2 2 7" xfId="5352" xr:uid="{00000000-0005-0000-0000-0000E7140000}"/>
    <cellStyle name="Normal 7 2 2 3" xfId="5353" xr:uid="{00000000-0005-0000-0000-0000E8140000}"/>
    <cellStyle name="Normal 7 2 2 3 2" xfId="5354" xr:uid="{00000000-0005-0000-0000-0000E9140000}"/>
    <cellStyle name="Normal 7 2 2 3 2 2" xfId="5355" xr:uid="{00000000-0005-0000-0000-0000EA140000}"/>
    <cellStyle name="Normal 7 2 2 3 2 2 2" xfId="5356" xr:uid="{00000000-0005-0000-0000-0000EB140000}"/>
    <cellStyle name="Normal 7 2 2 3 2 2 2 2" xfId="5357" xr:uid="{00000000-0005-0000-0000-0000EC140000}"/>
    <cellStyle name="Normal 7 2 2 3 2 2 3" xfId="5358" xr:uid="{00000000-0005-0000-0000-0000ED140000}"/>
    <cellStyle name="Normal 7 2 2 3 2 3" xfId="5359" xr:uid="{00000000-0005-0000-0000-0000EE140000}"/>
    <cellStyle name="Normal 7 2 2 3 2 3 2" xfId="5360" xr:uid="{00000000-0005-0000-0000-0000EF140000}"/>
    <cellStyle name="Normal 7 2 2 3 2 3 2 2" xfId="5361" xr:uid="{00000000-0005-0000-0000-0000F0140000}"/>
    <cellStyle name="Normal 7 2 2 3 2 3 3" xfId="5362" xr:uid="{00000000-0005-0000-0000-0000F1140000}"/>
    <cellStyle name="Normal 7 2 2 3 2 4" xfId="5363" xr:uid="{00000000-0005-0000-0000-0000F2140000}"/>
    <cellStyle name="Normal 7 2 2 3 2 4 2" xfId="5364" xr:uid="{00000000-0005-0000-0000-0000F3140000}"/>
    <cellStyle name="Normal 7 2 2 3 2 5" xfId="5365" xr:uid="{00000000-0005-0000-0000-0000F4140000}"/>
    <cellStyle name="Normal 7 2 2 3 2 5 2" xfId="5366" xr:uid="{00000000-0005-0000-0000-0000F5140000}"/>
    <cellStyle name="Normal 7 2 2 3 2 6" xfId="5367" xr:uid="{00000000-0005-0000-0000-0000F6140000}"/>
    <cellStyle name="Normal 7 2 2 3 3" xfId="5368" xr:uid="{00000000-0005-0000-0000-0000F7140000}"/>
    <cellStyle name="Normal 7 2 2 3 3 2" xfId="5369" xr:uid="{00000000-0005-0000-0000-0000F8140000}"/>
    <cellStyle name="Normal 7 2 2 3 3 2 2" xfId="5370" xr:uid="{00000000-0005-0000-0000-0000F9140000}"/>
    <cellStyle name="Normal 7 2 2 3 3 3" xfId="5371" xr:uid="{00000000-0005-0000-0000-0000FA140000}"/>
    <cellStyle name="Normal 7 2 2 3 4" xfId="5372" xr:uid="{00000000-0005-0000-0000-0000FB140000}"/>
    <cellStyle name="Normal 7 2 2 3 4 2" xfId="5373" xr:uid="{00000000-0005-0000-0000-0000FC140000}"/>
    <cellStyle name="Normal 7 2 2 3 4 2 2" xfId="5374" xr:uid="{00000000-0005-0000-0000-0000FD140000}"/>
    <cellStyle name="Normal 7 2 2 3 4 3" xfId="5375" xr:uid="{00000000-0005-0000-0000-0000FE140000}"/>
    <cellStyle name="Normal 7 2 2 3 5" xfId="5376" xr:uid="{00000000-0005-0000-0000-0000FF140000}"/>
    <cellStyle name="Normal 7 2 2 3 5 2" xfId="5377" xr:uid="{00000000-0005-0000-0000-000000150000}"/>
    <cellStyle name="Normal 7 2 2 3 6" xfId="5378" xr:uid="{00000000-0005-0000-0000-000001150000}"/>
    <cellStyle name="Normal 7 2 2 3 6 2" xfId="5379" xr:uid="{00000000-0005-0000-0000-000002150000}"/>
    <cellStyle name="Normal 7 2 2 3 7" xfId="5380" xr:uid="{00000000-0005-0000-0000-000003150000}"/>
    <cellStyle name="Normal 7 2 2 4" xfId="5381" xr:uid="{00000000-0005-0000-0000-000004150000}"/>
    <cellStyle name="Normal 7 2 2 4 2" xfId="5382" xr:uid="{00000000-0005-0000-0000-000005150000}"/>
    <cellStyle name="Normal 7 2 2 4 2 2" xfId="5383" xr:uid="{00000000-0005-0000-0000-000006150000}"/>
    <cellStyle name="Normal 7 2 2 4 2 2 2" xfId="5384" xr:uid="{00000000-0005-0000-0000-000007150000}"/>
    <cellStyle name="Normal 7 2 2 4 2 3" xfId="5385" xr:uid="{00000000-0005-0000-0000-000008150000}"/>
    <cellStyle name="Normal 7 2 2 4 3" xfId="5386" xr:uid="{00000000-0005-0000-0000-000009150000}"/>
    <cellStyle name="Normal 7 2 2 4 3 2" xfId="5387" xr:uid="{00000000-0005-0000-0000-00000A150000}"/>
    <cellStyle name="Normal 7 2 2 4 3 2 2" xfId="5388" xr:uid="{00000000-0005-0000-0000-00000B150000}"/>
    <cellStyle name="Normal 7 2 2 4 3 3" xfId="5389" xr:uid="{00000000-0005-0000-0000-00000C150000}"/>
    <cellStyle name="Normal 7 2 2 4 4" xfId="5390" xr:uid="{00000000-0005-0000-0000-00000D150000}"/>
    <cellStyle name="Normal 7 2 2 4 4 2" xfId="5391" xr:uid="{00000000-0005-0000-0000-00000E150000}"/>
    <cellStyle name="Normal 7 2 2 4 5" xfId="5392" xr:uid="{00000000-0005-0000-0000-00000F150000}"/>
    <cellStyle name="Normal 7 2 2 4 5 2" xfId="5393" xr:uid="{00000000-0005-0000-0000-000010150000}"/>
    <cellStyle name="Normal 7 2 2 4 6" xfId="5394" xr:uid="{00000000-0005-0000-0000-000011150000}"/>
    <cellStyle name="Normal 7 2 2 5" xfId="5395" xr:uid="{00000000-0005-0000-0000-000012150000}"/>
    <cellStyle name="Normal 7 2 2 5 2" xfId="5396" xr:uid="{00000000-0005-0000-0000-000013150000}"/>
    <cellStyle name="Normal 7 2 2 5 2 2" xfId="5397" xr:uid="{00000000-0005-0000-0000-000014150000}"/>
    <cellStyle name="Normal 7 2 2 5 2 2 2" xfId="5398" xr:uid="{00000000-0005-0000-0000-000015150000}"/>
    <cellStyle name="Normal 7 2 2 5 2 3" xfId="5399" xr:uid="{00000000-0005-0000-0000-000016150000}"/>
    <cellStyle name="Normal 7 2 2 5 3" xfId="5400" xr:uid="{00000000-0005-0000-0000-000017150000}"/>
    <cellStyle name="Normal 7 2 2 5 3 2" xfId="5401" xr:uid="{00000000-0005-0000-0000-000018150000}"/>
    <cellStyle name="Normal 7 2 2 5 3 2 2" xfId="5402" xr:uid="{00000000-0005-0000-0000-000019150000}"/>
    <cellStyle name="Normal 7 2 2 5 3 3" xfId="5403" xr:uid="{00000000-0005-0000-0000-00001A150000}"/>
    <cellStyle name="Normal 7 2 2 5 4" xfId="5404" xr:uid="{00000000-0005-0000-0000-00001B150000}"/>
    <cellStyle name="Normal 7 2 2 5 4 2" xfId="5405" xr:uid="{00000000-0005-0000-0000-00001C150000}"/>
    <cellStyle name="Normal 7 2 2 5 5" xfId="5406" xr:uid="{00000000-0005-0000-0000-00001D150000}"/>
    <cellStyle name="Normal 7 2 2 5 5 2" xfId="5407" xr:uid="{00000000-0005-0000-0000-00001E150000}"/>
    <cellStyle name="Normal 7 2 2 5 6" xfId="5408" xr:uid="{00000000-0005-0000-0000-00001F150000}"/>
    <cellStyle name="Normal 7 2 2 6" xfId="5409" xr:uid="{00000000-0005-0000-0000-000020150000}"/>
    <cellStyle name="Normal 7 2 2 6 2" xfId="5410" xr:uid="{00000000-0005-0000-0000-000021150000}"/>
    <cellStyle name="Normal 7 2 2 6 2 2" xfId="5411" xr:uid="{00000000-0005-0000-0000-000022150000}"/>
    <cellStyle name="Normal 7 2 2 6 3" xfId="5412" xr:uid="{00000000-0005-0000-0000-000023150000}"/>
    <cellStyle name="Normal 7 2 2 7" xfId="5413" xr:uid="{00000000-0005-0000-0000-000024150000}"/>
    <cellStyle name="Normal 7 2 2 7 2" xfId="5414" xr:uid="{00000000-0005-0000-0000-000025150000}"/>
    <cellStyle name="Normal 7 2 2 7 2 2" xfId="5415" xr:uid="{00000000-0005-0000-0000-000026150000}"/>
    <cellStyle name="Normal 7 2 2 7 3" xfId="5416" xr:uid="{00000000-0005-0000-0000-000027150000}"/>
    <cellStyle name="Normal 7 2 2 8" xfId="5417" xr:uid="{00000000-0005-0000-0000-000028150000}"/>
    <cellStyle name="Normal 7 2 2 8 2" xfId="5418" xr:uid="{00000000-0005-0000-0000-000029150000}"/>
    <cellStyle name="Normal 7 2 2 9" xfId="5419" xr:uid="{00000000-0005-0000-0000-00002A150000}"/>
    <cellStyle name="Normal 7 2 2 9 2" xfId="5420" xr:uid="{00000000-0005-0000-0000-00002B150000}"/>
    <cellStyle name="Normal 7 2 3" xfId="5421" xr:uid="{00000000-0005-0000-0000-00002C150000}"/>
    <cellStyle name="Normal 7 2 3 2" xfId="5422" xr:uid="{00000000-0005-0000-0000-00002D150000}"/>
    <cellStyle name="Normal 7 2 3 2 2" xfId="5423" xr:uid="{00000000-0005-0000-0000-00002E150000}"/>
    <cellStyle name="Normal 7 2 3 2 2 2" xfId="5424" xr:uid="{00000000-0005-0000-0000-00002F150000}"/>
    <cellStyle name="Normal 7 2 3 2 2 2 2" xfId="5425" xr:uid="{00000000-0005-0000-0000-000030150000}"/>
    <cellStyle name="Normal 7 2 3 2 2 2 2 2" xfId="5426" xr:uid="{00000000-0005-0000-0000-000031150000}"/>
    <cellStyle name="Normal 7 2 3 2 2 2 3" xfId="5427" xr:uid="{00000000-0005-0000-0000-000032150000}"/>
    <cellStyle name="Normal 7 2 3 2 2 3" xfId="5428" xr:uid="{00000000-0005-0000-0000-000033150000}"/>
    <cellStyle name="Normal 7 2 3 2 2 3 2" xfId="5429" xr:uid="{00000000-0005-0000-0000-000034150000}"/>
    <cellStyle name="Normal 7 2 3 2 2 3 2 2" xfId="5430" xr:uid="{00000000-0005-0000-0000-000035150000}"/>
    <cellStyle name="Normal 7 2 3 2 2 3 3" xfId="5431" xr:uid="{00000000-0005-0000-0000-000036150000}"/>
    <cellStyle name="Normal 7 2 3 2 2 4" xfId="5432" xr:uid="{00000000-0005-0000-0000-000037150000}"/>
    <cellStyle name="Normal 7 2 3 2 2 4 2" xfId="5433" xr:uid="{00000000-0005-0000-0000-000038150000}"/>
    <cellStyle name="Normal 7 2 3 2 2 5" xfId="5434" xr:uid="{00000000-0005-0000-0000-000039150000}"/>
    <cellStyle name="Normal 7 2 3 2 2 5 2" xfId="5435" xr:uid="{00000000-0005-0000-0000-00003A150000}"/>
    <cellStyle name="Normal 7 2 3 2 2 6" xfId="5436" xr:uid="{00000000-0005-0000-0000-00003B150000}"/>
    <cellStyle name="Normal 7 2 3 2 3" xfId="5437" xr:uid="{00000000-0005-0000-0000-00003C150000}"/>
    <cellStyle name="Normal 7 2 3 2 3 2" xfId="5438" xr:uid="{00000000-0005-0000-0000-00003D150000}"/>
    <cellStyle name="Normal 7 2 3 2 3 2 2" xfId="5439" xr:uid="{00000000-0005-0000-0000-00003E150000}"/>
    <cellStyle name="Normal 7 2 3 2 3 3" xfId="5440" xr:uid="{00000000-0005-0000-0000-00003F150000}"/>
    <cellStyle name="Normal 7 2 3 2 4" xfId="5441" xr:uid="{00000000-0005-0000-0000-000040150000}"/>
    <cellStyle name="Normal 7 2 3 2 4 2" xfId="5442" xr:uid="{00000000-0005-0000-0000-000041150000}"/>
    <cellStyle name="Normal 7 2 3 2 4 2 2" xfId="5443" xr:uid="{00000000-0005-0000-0000-000042150000}"/>
    <cellStyle name="Normal 7 2 3 2 4 3" xfId="5444" xr:uid="{00000000-0005-0000-0000-000043150000}"/>
    <cellStyle name="Normal 7 2 3 2 5" xfId="5445" xr:uid="{00000000-0005-0000-0000-000044150000}"/>
    <cellStyle name="Normal 7 2 3 2 5 2" xfId="5446" xr:uid="{00000000-0005-0000-0000-000045150000}"/>
    <cellStyle name="Normal 7 2 3 2 6" xfId="5447" xr:uid="{00000000-0005-0000-0000-000046150000}"/>
    <cellStyle name="Normal 7 2 3 2 6 2" xfId="5448" xr:uid="{00000000-0005-0000-0000-000047150000}"/>
    <cellStyle name="Normal 7 2 3 2 7" xfId="5449" xr:uid="{00000000-0005-0000-0000-000048150000}"/>
    <cellStyle name="Normal 7 2 3 3" xfId="5450" xr:uid="{00000000-0005-0000-0000-000049150000}"/>
    <cellStyle name="Normal 7 2 3 3 2" xfId="5451" xr:uid="{00000000-0005-0000-0000-00004A150000}"/>
    <cellStyle name="Normal 7 2 3 3 2 2" xfId="5452" xr:uid="{00000000-0005-0000-0000-00004B150000}"/>
    <cellStyle name="Normal 7 2 3 3 2 2 2" xfId="5453" xr:uid="{00000000-0005-0000-0000-00004C150000}"/>
    <cellStyle name="Normal 7 2 3 3 2 2 2 2" xfId="5454" xr:uid="{00000000-0005-0000-0000-00004D150000}"/>
    <cellStyle name="Normal 7 2 3 3 2 2 3" xfId="5455" xr:uid="{00000000-0005-0000-0000-00004E150000}"/>
    <cellStyle name="Normal 7 2 3 3 2 3" xfId="5456" xr:uid="{00000000-0005-0000-0000-00004F150000}"/>
    <cellStyle name="Normal 7 2 3 3 2 3 2" xfId="5457" xr:uid="{00000000-0005-0000-0000-000050150000}"/>
    <cellStyle name="Normal 7 2 3 3 2 3 2 2" xfId="5458" xr:uid="{00000000-0005-0000-0000-000051150000}"/>
    <cellStyle name="Normal 7 2 3 3 2 3 3" xfId="5459" xr:uid="{00000000-0005-0000-0000-000052150000}"/>
    <cellStyle name="Normal 7 2 3 3 2 4" xfId="5460" xr:uid="{00000000-0005-0000-0000-000053150000}"/>
    <cellStyle name="Normal 7 2 3 3 2 4 2" xfId="5461" xr:uid="{00000000-0005-0000-0000-000054150000}"/>
    <cellStyle name="Normal 7 2 3 3 2 5" xfId="5462" xr:uid="{00000000-0005-0000-0000-000055150000}"/>
    <cellStyle name="Normal 7 2 3 3 2 5 2" xfId="5463" xr:uid="{00000000-0005-0000-0000-000056150000}"/>
    <cellStyle name="Normal 7 2 3 3 2 6" xfId="5464" xr:uid="{00000000-0005-0000-0000-000057150000}"/>
    <cellStyle name="Normal 7 2 3 3 3" xfId="5465" xr:uid="{00000000-0005-0000-0000-000058150000}"/>
    <cellStyle name="Normal 7 2 3 3 3 2" xfId="5466" xr:uid="{00000000-0005-0000-0000-000059150000}"/>
    <cellStyle name="Normal 7 2 3 3 3 2 2" xfId="5467" xr:uid="{00000000-0005-0000-0000-00005A150000}"/>
    <cellStyle name="Normal 7 2 3 3 3 3" xfId="5468" xr:uid="{00000000-0005-0000-0000-00005B150000}"/>
    <cellStyle name="Normal 7 2 3 3 4" xfId="5469" xr:uid="{00000000-0005-0000-0000-00005C150000}"/>
    <cellStyle name="Normal 7 2 3 3 4 2" xfId="5470" xr:uid="{00000000-0005-0000-0000-00005D150000}"/>
    <cellStyle name="Normal 7 2 3 3 4 2 2" xfId="5471" xr:uid="{00000000-0005-0000-0000-00005E150000}"/>
    <cellStyle name="Normal 7 2 3 3 4 3" xfId="5472" xr:uid="{00000000-0005-0000-0000-00005F150000}"/>
    <cellStyle name="Normal 7 2 3 3 5" xfId="5473" xr:uid="{00000000-0005-0000-0000-000060150000}"/>
    <cellStyle name="Normal 7 2 3 3 5 2" xfId="5474" xr:uid="{00000000-0005-0000-0000-000061150000}"/>
    <cellStyle name="Normal 7 2 3 3 6" xfId="5475" xr:uid="{00000000-0005-0000-0000-000062150000}"/>
    <cellStyle name="Normal 7 2 3 3 6 2" xfId="5476" xr:uid="{00000000-0005-0000-0000-000063150000}"/>
    <cellStyle name="Normal 7 2 3 3 7" xfId="5477" xr:uid="{00000000-0005-0000-0000-000064150000}"/>
    <cellStyle name="Normal 7 2 3 4" xfId="5478" xr:uid="{00000000-0005-0000-0000-000065150000}"/>
    <cellStyle name="Normal 7 2 3 4 2" xfId="5479" xr:uid="{00000000-0005-0000-0000-000066150000}"/>
    <cellStyle name="Normal 7 2 3 4 2 2" xfId="5480" xr:uid="{00000000-0005-0000-0000-000067150000}"/>
    <cellStyle name="Normal 7 2 3 4 2 2 2" xfId="5481" xr:uid="{00000000-0005-0000-0000-000068150000}"/>
    <cellStyle name="Normal 7 2 3 4 2 3" xfId="5482" xr:uid="{00000000-0005-0000-0000-000069150000}"/>
    <cellStyle name="Normal 7 2 3 4 3" xfId="5483" xr:uid="{00000000-0005-0000-0000-00006A150000}"/>
    <cellStyle name="Normal 7 2 3 4 3 2" xfId="5484" xr:uid="{00000000-0005-0000-0000-00006B150000}"/>
    <cellStyle name="Normal 7 2 3 4 3 2 2" xfId="5485" xr:uid="{00000000-0005-0000-0000-00006C150000}"/>
    <cellStyle name="Normal 7 2 3 4 3 3" xfId="5486" xr:uid="{00000000-0005-0000-0000-00006D150000}"/>
    <cellStyle name="Normal 7 2 3 4 4" xfId="5487" xr:uid="{00000000-0005-0000-0000-00006E150000}"/>
    <cellStyle name="Normal 7 2 3 4 4 2" xfId="5488" xr:uid="{00000000-0005-0000-0000-00006F150000}"/>
    <cellStyle name="Normal 7 2 3 4 5" xfId="5489" xr:uid="{00000000-0005-0000-0000-000070150000}"/>
    <cellStyle name="Normal 7 2 3 4 5 2" xfId="5490" xr:uid="{00000000-0005-0000-0000-000071150000}"/>
    <cellStyle name="Normal 7 2 3 4 6" xfId="5491" xr:uid="{00000000-0005-0000-0000-000072150000}"/>
    <cellStyle name="Normal 7 2 3 5" xfId="5492" xr:uid="{00000000-0005-0000-0000-000073150000}"/>
    <cellStyle name="Normal 7 2 3 5 2" xfId="5493" xr:uid="{00000000-0005-0000-0000-000074150000}"/>
    <cellStyle name="Normal 7 2 3 5 2 2" xfId="5494" xr:uid="{00000000-0005-0000-0000-000075150000}"/>
    <cellStyle name="Normal 7 2 3 5 3" xfId="5495" xr:uid="{00000000-0005-0000-0000-000076150000}"/>
    <cellStyle name="Normal 7 2 3 6" xfId="5496" xr:uid="{00000000-0005-0000-0000-000077150000}"/>
    <cellStyle name="Normal 7 2 3 6 2" xfId="5497" xr:uid="{00000000-0005-0000-0000-000078150000}"/>
    <cellStyle name="Normal 7 2 3 6 2 2" xfId="5498" xr:uid="{00000000-0005-0000-0000-000079150000}"/>
    <cellStyle name="Normal 7 2 3 6 3" xfId="5499" xr:uid="{00000000-0005-0000-0000-00007A150000}"/>
    <cellStyle name="Normal 7 2 3 7" xfId="5500" xr:uid="{00000000-0005-0000-0000-00007B150000}"/>
    <cellStyle name="Normal 7 2 3 7 2" xfId="5501" xr:uid="{00000000-0005-0000-0000-00007C150000}"/>
    <cellStyle name="Normal 7 2 3 8" xfId="5502" xr:uid="{00000000-0005-0000-0000-00007D150000}"/>
    <cellStyle name="Normal 7 2 3 8 2" xfId="5503" xr:uid="{00000000-0005-0000-0000-00007E150000}"/>
    <cellStyle name="Normal 7 2 3 9" xfId="5504" xr:uid="{00000000-0005-0000-0000-00007F150000}"/>
    <cellStyle name="Normal 7 2 4" xfId="5505" xr:uid="{00000000-0005-0000-0000-000080150000}"/>
    <cellStyle name="Normal 7 2 4 2" xfId="5506" xr:uid="{00000000-0005-0000-0000-000081150000}"/>
    <cellStyle name="Normal 7 2 4 2 2" xfId="5507" xr:uid="{00000000-0005-0000-0000-000082150000}"/>
    <cellStyle name="Normal 7 2 4 2 2 2" xfId="5508" xr:uid="{00000000-0005-0000-0000-000083150000}"/>
    <cellStyle name="Normal 7 2 4 2 2 2 2" xfId="5509" xr:uid="{00000000-0005-0000-0000-000084150000}"/>
    <cellStyle name="Normal 7 2 4 2 2 3" xfId="5510" xr:uid="{00000000-0005-0000-0000-000085150000}"/>
    <cellStyle name="Normal 7 2 4 2 3" xfId="5511" xr:uid="{00000000-0005-0000-0000-000086150000}"/>
    <cellStyle name="Normal 7 2 4 2 3 2" xfId="5512" xr:uid="{00000000-0005-0000-0000-000087150000}"/>
    <cellStyle name="Normal 7 2 4 2 3 2 2" xfId="5513" xr:uid="{00000000-0005-0000-0000-000088150000}"/>
    <cellStyle name="Normal 7 2 4 2 3 3" xfId="5514" xr:uid="{00000000-0005-0000-0000-000089150000}"/>
    <cellStyle name="Normal 7 2 4 2 4" xfId="5515" xr:uid="{00000000-0005-0000-0000-00008A150000}"/>
    <cellStyle name="Normal 7 2 4 2 4 2" xfId="5516" xr:uid="{00000000-0005-0000-0000-00008B150000}"/>
    <cellStyle name="Normal 7 2 4 2 5" xfId="5517" xr:uid="{00000000-0005-0000-0000-00008C150000}"/>
    <cellStyle name="Normal 7 2 4 2 5 2" xfId="5518" xr:uid="{00000000-0005-0000-0000-00008D150000}"/>
    <cellStyle name="Normal 7 2 4 2 6" xfId="5519" xr:uid="{00000000-0005-0000-0000-00008E150000}"/>
    <cellStyle name="Normal 7 2 4 3" xfId="5520" xr:uid="{00000000-0005-0000-0000-00008F150000}"/>
    <cellStyle name="Normal 7 2 4 3 2" xfId="5521" xr:uid="{00000000-0005-0000-0000-000090150000}"/>
    <cellStyle name="Normal 7 2 4 3 2 2" xfId="5522" xr:uid="{00000000-0005-0000-0000-000091150000}"/>
    <cellStyle name="Normal 7 2 4 3 3" xfId="5523" xr:uid="{00000000-0005-0000-0000-000092150000}"/>
    <cellStyle name="Normal 7 2 4 4" xfId="5524" xr:uid="{00000000-0005-0000-0000-000093150000}"/>
    <cellStyle name="Normal 7 2 4 4 2" xfId="5525" xr:uid="{00000000-0005-0000-0000-000094150000}"/>
    <cellStyle name="Normal 7 2 4 4 2 2" xfId="5526" xr:uid="{00000000-0005-0000-0000-000095150000}"/>
    <cellStyle name="Normal 7 2 4 4 3" xfId="5527" xr:uid="{00000000-0005-0000-0000-000096150000}"/>
    <cellStyle name="Normal 7 2 4 5" xfId="5528" xr:uid="{00000000-0005-0000-0000-000097150000}"/>
    <cellStyle name="Normal 7 2 4 5 2" xfId="5529" xr:uid="{00000000-0005-0000-0000-000098150000}"/>
    <cellStyle name="Normal 7 2 4 6" xfId="5530" xr:uid="{00000000-0005-0000-0000-000099150000}"/>
    <cellStyle name="Normal 7 2 4 6 2" xfId="5531" xr:uid="{00000000-0005-0000-0000-00009A150000}"/>
    <cellStyle name="Normal 7 2 4 7" xfId="5532" xr:uid="{00000000-0005-0000-0000-00009B150000}"/>
    <cellStyle name="Normal 7 2 5" xfId="5533" xr:uid="{00000000-0005-0000-0000-00009C150000}"/>
    <cellStyle name="Normal 7 2 5 2" xfId="5534" xr:uid="{00000000-0005-0000-0000-00009D150000}"/>
    <cellStyle name="Normal 7 2 5 2 2" xfId="5535" xr:uid="{00000000-0005-0000-0000-00009E150000}"/>
    <cellStyle name="Normal 7 2 5 2 2 2" xfId="5536" xr:uid="{00000000-0005-0000-0000-00009F150000}"/>
    <cellStyle name="Normal 7 2 5 2 2 2 2" xfId="5537" xr:uid="{00000000-0005-0000-0000-0000A0150000}"/>
    <cellStyle name="Normal 7 2 5 2 2 3" xfId="5538" xr:uid="{00000000-0005-0000-0000-0000A1150000}"/>
    <cellStyle name="Normal 7 2 5 2 3" xfId="5539" xr:uid="{00000000-0005-0000-0000-0000A2150000}"/>
    <cellStyle name="Normal 7 2 5 2 3 2" xfId="5540" xr:uid="{00000000-0005-0000-0000-0000A3150000}"/>
    <cellStyle name="Normal 7 2 5 2 3 2 2" xfId="5541" xr:uid="{00000000-0005-0000-0000-0000A4150000}"/>
    <cellStyle name="Normal 7 2 5 2 3 3" xfId="5542" xr:uid="{00000000-0005-0000-0000-0000A5150000}"/>
    <cellStyle name="Normal 7 2 5 2 4" xfId="5543" xr:uid="{00000000-0005-0000-0000-0000A6150000}"/>
    <cellStyle name="Normal 7 2 5 2 4 2" xfId="5544" xr:uid="{00000000-0005-0000-0000-0000A7150000}"/>
    <cellStyle name="Normal 7 2 5 2 5" xfId="5545" xr:uid="{00000000-0005-0000-0000-0000A8150000}"/>
    <cellStyle name="Normal 7 2 5 2 5 2" xfId="5546" xr:uid="{00000000-0005-0000-0000-0000A9150000}"/>
    <cellStyle name="Normal 7 2 5 2 6" xfId="5547" xr:uid="{00000000-0005-0000-0000-0000AA150000}"/>
    <cellStyle name="Normal 7 2 5 3" xfId="5548" xr:uid="{00000000-0005-0000-0000-0000AB150000}"/>
    <cellStyle name="Normal 7 2 5 3 2" xfId="5549" xr:uid="{00000000-0005-0000-0000-0000AC150000}"/>
    <cellStyle name="Normal 7 2 5 3 2 2" xfId="5550" xr:uid="{00000000-0005-0000-0000-0000AD150000}"/>
    <cellStyle name="Normal 7 2 5 3 3" xfId="5551" xr:uid="{00000000-0005-0000-0000-0000AE150000}"/>
    <cellStyle name="Normal 7 2 5 4" xfId="5552" xr:uid="{00000000-0005-0000-0000-0000AF150000}"/>
    <cellStyle name="Normal 7 2 5 4 2" xfId="5553" xr:uid="{00000000-0005-0000-0000-0000B0150000}"/>
    <cellStyle name="Normal 7 2 5 4 2 2" xfId="5554" xr:uid="{00000000-0005-0000-0000-0000B1150000}"/>
    <cellStyle name="Normal 7 2 5 4 3" xfId="5555" xr:uid="{00000000-0005-0000-0000-0000B2150000}"/>
    <cellStyle name="Normal 7 2 5 5" xfId="5556" xr:uid="{00000000-0005-0000-0000-0000B3150000}"/>
    <cellStyle name="Normal 7 2 5 5 2" xfId="5557" xr:uid="{00000000-0005-0000-0000-0000B4150000}"/>
    <cellStyle name="Normal 7 2 5 6" xfId="5558" xr:uid="{00000000-0005-0000-0000-0000B5150000}"/>
    <cellStyle name="Normal 7 2 5 6 2" xfId="5559" xr:uid="{00000000-0005-0000-0000-0000B6150000}"/>
    <cellStyle name="Normal 7 2 5 7" xfId="5560" xr:uid="{00000000-0005-0000-0000-0000B7150000}"/>
    <cellStyle name="Normal 7 2 6" xfId="5561" xr:uid="{00000000-0005-0000-0000-0000B8150000}"/>
    <cellStyle name="Normal 7 2 6 2" xfId="5562" xr:uid="{00000000-0005-0000-0000-0000B9150000}"/>
    <cellStyle name="Normal 7 2 6 2 2" xfId="5563" xr:uid="{00000000-0005-0000-0000-0000BA150000}"/>
    <cellStyle name="Normal 7 2 6 2 2 2" xfId="5564" xr:uid="{00000000-0005-0000-0000-0000BB150000}"/>
    <cellStyle name="Normal 7 2 6 2 3" xfId="5565" xr:uid="{00000000-0005-0000-0000-0000BC150000}"/>
    <cellStyle name="Normal 7 2 6 3" xfId="5566" xr:uid="{00000000-0005-0000-0000-0000BD150000}"/>
    <cellStyle name="Normal 7 2 6 3 2" xfId="5567" xr:uid="{00000000-0005-0000-0000-0000BE150000}"/>
    <cellStyle name="Normal 7 2 6 3 2 2" xfId="5568" xr:uid="{00000000-0005-0000-0000-0000BF150000}"/>
    <cellStyle name="Normal 7 2 6 3 3" xfId="5569" xr:uid="{00000000-0005-0000-0000-0000C0150000}"/>
    <cellStyle name="Normal 7 2 6 4" xfId="5570" xr:uid="{00000000-0005-0000-0000-0000C1150000}"/>
    <cellStyle name="Normal 7 2 6 4 2" xfId="5571" xr:uid="{00000000-0005-0000-0000-0000C2150000}"/>
    <cellStyle name="Normal 7 2 6 5" xfId="5572" xr:uid="{00000000-0005-0000-0000-0000C3150000}"/>
    <cellStyle name="Normal 7 2 6 5 2" xfId="5573" xr:uid="{00000000-0005-0000-0000-0000C4150000}"/>
    <cellStyle name="Normal 7 2 6 6" xfId="5574" xr:uid="{00000000-0005-0000-0000-0000C5150000}"/>
    <cellStyle name="Normal 7 2 7" xfId="5575" xr:uid="{00000000-0005-0000-0000-0000C6150000}"/>
    <cellStyle name="Normal 7 2 7 2" xfId="5576" xr:uid="{00000000-0005-0000-0000-0000C7150000}"/>
    <cellStyle name="Normal 7 2 7 2 2" xfId="5577" xr:uid="{00000000-0005-0000-0000-0000C8150000}"/>
    <cellStyle name="Normal 7 2 7 2 2 2" xfId="5578" xr:uid="{00000000-0005-0000-0000-0000C9150000}"/>
    <cellStyle name="Normal 7 2 7 2 3" xfId="5579" xr:uid="{00000000-0005-0000-0000-0000CA150000}"/>
    <cellStyle name="Normal 7 2 7 3" xfId="5580" xr:uid="{00000000-0005-0000-0000-0000CB150000}"/>
    <cellStyle name="Normal 7 2 7 3 2" xfId="5581" xr:uid="{00000000-0005-0000-0000-0000CC150000}"/>
    <cellStyle name="Normal 7 2 7 3 2 2" xfId="5582" xr:uid="{00000000-0005-0000-0000-0000CD150000}"/>
    <cellStyle name="Normal 7 2 7 3 3" xfId="5583" xr:uid="{00000000-0005-0000-0000-0000CE150000}"/>
    <cellStyle name="Normal 7 2 7 4" xfId="5584" xr:uid="{00000000-0005-0000-0000-0000CF150000}"/>
    <cellStyle name="Normal 7 2 7 4 2" xfId="5585" xr:uid="{00000000-0005-0000-0000-0000D0150000}"/>
    <cellStyle name="Normal 7 2 7 5" xfId="5586" xr:uid="{00000000-0005-0000-0000-0000D1150000}"/>
    <cellStyle name="Normal 7 2 7 5 2" xfId="5587" xr:uid="{00000000-0005-0000-0000-0000D2150000}"/>
    <cellStyle name="Normal 7 2 7 6" xfId="5588" xr:uid="{00000000-0005-0000-0000-0000D3150000}"/>
    <cellStyle name="Normal 7 2 8" xfId="5589" xr:uid="{00000000-0005-0000-0000-0000D4150000}"/>
    <cellStyle name="Normal 7 2 8 2" xfId="5590" xr:uid="{00000000-0005-0000-0000-0000D5150000}"/>
    <cellStyle name="Normal 7 2 8 2 2" xfId="5591" xr:uid="{00000000-0005-0000-0000-0000D6150000}"/>
    <cellStyle name="Normal 7 2 8 3" xfId="5592" xr:uid="{00000000-0005-0000-0000-0000D7150000}"/>
    <cellStyle name="Normal 7 2 9" xfId="5593" xr:uid="{00000000-0005-0000-0000-0000D8150000}"/>
    <cellStyle name="Normal 7 2 9 2" xfId="5594" xr:uid="{00000000-0005-0000-0000-0000D9150000}"/>
    <cellStyle name="Normal 7 2 9 2 2" xfId="5595" xr:uid="{00000000-0005-0000-0000-0000DA150000}"/>
    <cellStyle name="Normal 7 2 9 3" xfId="5596" xr:uid="{00000000-0005-0000-0000-0000DB150000}"/>
    <cellStyle name="Normal 7 3" xfId="5597" xr:uid="{00000000-0005-0000-0000-0000DC150000}"/>
    <cellStyle name="Normal 7 3 10" xfId="5598" xr:uid="{00000000-0005-0000-0000-0000DD150000}"/>
    <cellStyle name="Normal 7 3 10 2" xfId="5599" xr:uid="{00000000-0005-0000-0000-0000DE150000}"/>
    <cellStyle name="Normal 7 3 11" xfId="5600" xr:uid="{00000000-0005-0000-0000-0000DF150000}"/>
    <cellStyle name="Normal 7 3 11 2" xfId="5601" xr:uid="{00000000-0005-0000-0000-0000E0150000}"/>
    <cellStyle name="Normal 7 3 12" xfId="5602" xr:uid="{00000000-0005-0000-0000-0000E1150000}"/>
    <cellStyle name="Normal 7 3 12 2" xfId="5603" xr:uid="{00000000-0005-0000-0000-0000E2150000}"/>
    <cellStyle name="Normal 7 3 13" xfId="5604" xr:uid="{00000000-0005-0000-0000-0000E3150000}"/>
    <cellStyle name="Normal 7 3 2" xfId="5605" xr:uid="{00000000-0005-0000-0000-0000E4150000}"/>
    <cellStyle name="Normal 7 3 2 2" xfId="5606" xr:uid="{00000000-0005-0000-0000-0000E5150000}"/>
    <cellStyle name="Normal 7 3 2 2 2" xfId="5607" xr:uid="{00000000-0005-0000-0000-0000E6150000}"/>
    <cellStyle name="Normal 7 3 2 2 2 2" xfId="5608" xr:uid="{00000000-0005-0000-0000-0000E7150000}"/>
    <cellStyle name="Normal 7 3 2 2 2 2 2" xfId="5609" xr:uid="{00000000-0005-0000-0000-0000E8150000}"/>
    <cellStyle name="Normal 7 3 2 2 2 2 2 2" xfId="5610" xr:uid="{00000000-0005-0000-0000-0000E9150000}"/>
    <cellStyle name="Normal 7 3 2 2 2 2 3" xfId="5611" xr:uid="{00000000-0005-0000-0000-0000EA150000}"/>
    <cellStyle name="Normal 7 3 2 2 2 3" xfId="5612" xr:uid="{00000000-0005-0000-0000-0000EB150000}"/>
    <cellStyle name="Normal 7 3 2 2 2 3 2" xfId="5613" xr:uid="{00000000-0005-0000-0000-0000EC150000}"/>
    <cellStyle name="Normal 7 3 2 2 2 3 2 2" xfId="5614" xr:uid="{00000000-0005-0000-0000-0000ED150000}"/>
    <cellStyle name="Normal 7 3 2 2 2 3 3" xfId="5615" xr:uid="{00000000-0005-0000-0000-0000EE150000}"/>
    <cellStyle name="Normal 7 3 2 2 2 4" xfId="5616" xr:uid="{00000000-0005-0000-0000-0000EF150000}"/>
    <cellStyle name="Normal 7 3 2 2 2 4 2" xfId="5617" xr:uid="{00000000-0005-0000-0000-0000F0150000}"/>
    <cellStyle name="Normal 7 3 2 2 2 5" xfId="5618" xr:uid="{00000000-0005-0000-0000-0000F1150000}"/>
    <cellStyle name="Normal 7 3 2 2 2 5 2" xfId="5619" xr:uid="{00000000-0005-0000-0000-0000F2150000}"/>
    <cellStyle name="Normal 7 3 2 2 2 6" xfId="5620" xr:uid="{00000000-0005-0000-0000-0000F3150000}"/>
    <cellStyle name="Normal 7 3 2 2 3" xfId="5621" xr:uid="{00000000-0005-0000-0000-0000F4150000}"/>
    <cellStyle name="Normal 7 3 2 2 3 2" xfId="5622" xr:uid="{00000000-0005-0000-0000-0000F5150000}"/>
    <cellStyle name="Normal 7 3 2 2 3 2 2" xfId="5623" xr:uid="{00000000-0005-0000-0000-0000F6150000}"/>
    <cellStyle name="Normal 7 3 2 2 3 3" xfId="5624" xr:uid="{00000000-0005-0000-0000-0000F7150000}"/>
    <cellStyle name="Normal 7 3 2 2 4" xfId="5625" xr:uid="{00000000-0005-0000-0000-0000F8150000}"/>
    <cellStyle name="Normal 7 3 2 2 4 2" xfId="5626" xr:uid="{00000000-0005-0000-0000-0000F9150000}"/>
    <cellStyle name="Normal 7 3 2 2 4 2 2" xfId="5627" xr:uid="{00000000-0005-0000-0000-0000FA150000}"/>
    <cellStyle name="Normal 7 3 2 2 4 3" xfId="5628" xr:uid="{00000000-0005-0000-0000-0000FB150000}"/>
    <cellStyle name="Normal 7 3 2 2 5" xfId="5629" xr:uid="{00000000-0005-0000-0000-0000FC150000}"/>
    <cellStyle name="Normal 7 3 2 2 5 2" xfId="5630" xr:uid="{00000000-0005-0000-0000-0000FD150000}"/>
    <cellStyle name="Normal 7 3 2 2 6" xfId="5631" xr:uid="{00000000-0005-0000-0000-0000FE150000}"/>
    <cellStyle name="Normal 7 3 2 2 6 2" xfId="5632" xr:uid="{00000000-0005-0000-0000-0000FF150000}"/>
    <cellStyle name="Normal 7 3 2 2 7" xfId="5633" xr:uid="{00000000-0005-0000-0000-000000160000}"/>
    <cellStyle name="Normal 7 3 2 3" xfId="5634" xr:uid="{00000000-0005-0000-0000-000001160000}"/>
    <cellStyle name="Normal 7 3 2 3 2" xfId="5635" xr:uid="{00000000-0005-0000-0000-000002160000}"/>
    <cellStyle name="Normal 7 3 2 3 2 2" xfId="5636" xr:uid="{00000000-0005-0000-0000-000003160000}"/>
    <cellStyle name="Normal 7 3 2 3 2 2 2" xfId="5637" xr:uid="{00000000-0005-0000-0000-000004160000}"/>
    <cellStyle name="Normal 7 3 2 3 2 2 2 2" xfId="5638" xr:uid="{00000000-0005-0000-0000-000005160000}"/>
    <cellStyle name="Normal 7 3 2 3 2 2 3" xfId="5639" xr:uid="{00000000-0005-0000-0000-000006160000}"/>
    <cellStyle name="Normal 7 3 2 3 2 3" xfId="5640" xr:uid="{00000000-0005-0000-0000-000007160000}"/>
    <cellStyle name="Normal 7 3 2 3 2 3 2" xfId="5641" xr:uid="{00000000-0005-0000-0000-000008160000}"/>
    <cellStyle name="Normal 7 3 2 3 2 3 2 2" xfId="5642" xr:uid="{00000000-0005-0000-0000-000009160000}"/>
    <cellStyle name="Normal 7 3 2 3 2 3 3" xfId="5643" xr:uid="{00000000-0005-0000-0000-00000A160000}"/>
    <cellStyle name="Normal 7 3 2 3 2 4" xfId="5644" xr:uid="{00000000-0005-0000-0000-00000B160000}"/>
    <cellStyle name="Normal 7 3 2 3 2 4 2" xfId="5645" xr:uid="{00000000-0005-0000-0000-00000C160000}"/>
    <cellStyle name="Normal 7 3 2 3 2 5" xfId="5646" xr:uid="{00000000-0005-0000-0000-00000D160000}"/>
    <cellStyle name="Normal 7 3 2 3 2 5 2" xfId="5647" xr:uid="{00000000-0005-0000-0000-00000E160000}"/>
    <cellStyle name="Normal 7 3 2 3 2 6" xfId="5648" xr:uid="{00000000-0005-0000-0000-00000F160000}"/>
    <cellStyle name="Normal 7 3 2 3 3" xfId="5649" xr:uid="{00000000-0005-0000-0000-000010160000}"/>
    <cellStyle name="Normal 7 3 2 3 3 2" xfId="5650" xr:uid="{00000000-0005-0000-0000-000011160000}"/>
    <cellStyle name="Normal 7 3 2 3 3 2 2" xfId="5651" xr:uid="{00000000-0005-0000-0000-000012160000}"/>
    <cellStyle name="Normal 7 3 2 3 3 3" xfId="5652" xr:uid="{00000000-0005-0000-0000-000013160000}"/>
    <cellStyle name="Normal 7 3 2 3 4" xfId="5653" xr:uid="{00000000-0005-0000-0000-000014160000}"/>
    <cellStyle name="Normal 7 3 2 3 4 2" xfId="5654" xr:uid="{00000000-0005-0000-0000-000015160000}"/>
    <cellStyle name="Normal 7 3 2 3 4 2 2" xfId="5655" xr:uid="{00000000-0005-0000-0000-000016160000}"/>
    <cellStyle name="Normal 7 3 2 3 4 3" xfId="5656" xr:uid="{00000000-0005-0000-0000-000017160000}"/>
    <cellStyle name="Normal 7 3 2 3 5" xfId="5657" xr:uid="{00000000-0005-0000-0000-000018160000}"/>
    <cellStyle name="Normal 7 3 2 3 5 2" xfId="5658" xr:uid="{00000000-0005-0000-0000-000019160000}"/>
    <cellStyle name="Normal 7 3 2 3 6" xfId="5659" xr:uid="{00000000-0005-0000-0000-00001A160000}"/>
    <cellStyle name="Normal 7 3 2 3 6 2" xfId="5660" xr:uid="{00000000-0005-0000-0000-00001B160000}"/>
    <cellStyle name="Normal 7 3 2 3 7" xfId="5661" xr:uid="{00000000-0005-0000-0000-00001C160000}"/>
    <cellStyle name="Normal 7 3 2 4" xfId="5662" xr:uid="{00000000-0005-0000-0000-00001D160000}"/>
    <cellStyle name="Normal 7 3 2 4 2" xfId="5663" xr:uid="{00000000-0005-0000-0000-00001E160000}"/>
    <cellStyle name="Normal 7 3 2 4 2 2" xfId="5664" xr:uid="{00000000-0005-0000-0000-00001F160000}"/>
    <cellStyle name="Normal 7 3 2 4 2 2 2" xfId="5665" xr:uid="{00000000-0005-0000-0000-000020160000}"/>
    <cellStyle name="Normal 7 3 2 4 2 3" xfId="5666" xr:uid="{00000000-0005-0000-0000-000021160000}"/>
    <cellStyle name="Normal 7 3 2 4 3" xfId="5667" xr:uid="{00000000-0005-0000-0000-000022160000}"/>
    <cellStyle name="Normal 7 3 2 4 3 2" xfId="5668" xr:uid="{00000000-0005-0000-0000-000023160000}"/>
    <cellStyle name="Normal 7 3 2 4 3 2 2" xfId="5669" xr:uid="{00000000-0005-0000-0000-000024160000}"/>
    <cellStyle name="Normal 7 3 2 4 3 3" xfId="5670" xr:uid="{00000000-0005-0000-0000-000025160000}"/>
    <cellStyle name="Normal 7 3 2 4 4" xfId="5671" xr:uid="{00000000-0005-0000-0000-000026160000}"/>
    <cellStyle name="Normal 7 3 2 4 4 2" xfId="5672" xr:uid="{00000000-0005-0000-0000-000027160000}"/>
    <cellStyle name="Normal 7 3 2 4 5" xfId="5673" xr:uid="{00000000-0005-0000-0000-000028160000}"/>
    <cellStyle name="Normal 7 3 2 4 5 2" xfId="5674" xr:uid="{00000000-0005-0000-0000-000029160000}"/>
    <cellStyle name="Normal 7 3 2 4 6" xfId="5675" xr:uid="{00000000-0005-0000-0000-00002A160000}"/>
    <cellStyle name="Normal 7 3 2 5" xfId="5676" xr:uid="{00000000-0005-0000-0000-00002B160000}"/>
    <cellStyle name="Normal 7 3 2 5 2" xfId="5677" xr:uid="{00000000-0005-0000-0000-00002C160000}"/>
    <cellStyle name="Normal 7 3 2 5 2 2" xfId="5678" xr:uid="{00000000-0005-0000-0000-00002D160000}"/>
    <cellStyle name="Normal 7 3 2 5 3" xfId="5679" xr:uid="{00000000-0005-0000-0000-00002E160000}"/>
    <cellStyle name="Normal 7 3 2 6" xfId="5680" xr:uid="{00000000-0005-0000-0000-00002F160000}"/>
    <cellStyle name="Normal 7 3 2 6 2" xfId="5681" xr:uid="{00000000-0005-0000-0000-000030160000}"/>
    <cellStyle name="Normal 7 3 2 6 2 2" xfId="5682" xr:uid="{00000000-0005-0000-0000-000031160000}"/>
    <cellStyle name="Normal 7 3 2 6 3" xfId="5683" xr:uid="{00000000-0005-0000-0000-000032160000}"/>
    <cellStyle name="Normal 7 3 2 7" xfId="5684" xr:uid="{00000000-0005-0000-0000-000033160000}"/>
    <cellStyle name="Normal 7 3 2 7 2" xfId="5685" xr:uid="{00000000-0005-0000-0000-000034160000}"/>
    <cellStyle name="Normal 7 3 2 8" xfId="5686" xr:uid="{00000000-0005-0000-0000-000035160000}"/>
    <cellStyle name="Normal 7 3 2 8 2" xfId="5687" xr:uid="{00000000-0005-0000-0000-000036160000}"/>
    <cellStyle name="Normal 7 3 2 9" xfId="5688" xr:uid="{00000000-0005-0000-0000-000037160000}"/>
    <cellStyle name="Normal 7 3 3" xfId="5689" xr:uid="{00000000-0005-0000-0000-000038160000}"/>
    <cellStyle name="Normal 7 3 3 2" xfId="5690" xr:uid="{00000000-0005-0000-0000-000039160000}"/>
    <cellStyle name="Normal 7 3 3 2 2" xfId="5691" xr:uid="{00000000-0005-0000-0000-00003A160000}"/>
    <cellStyle name="Normal 7 3 3 2 2 2" xfId="5692" xr:uid="{00000000-0005-0000-0000-00003B160000}"/>
    <cellStyle name="Normal 7 3 3 2 2 2 2" xfId="5693" xr:uid="{00000000-0005-0000-0000-00003C160000}"/>
    <cellStyle name="Normal 7 3 3 2 2 2 2 2" xfId="5694" xr:uid="{00000000-0005-0000-0000-00003D160000}"/>
    <cellStyle name="Normal 7 3 3 2 2 2 3" xfId="5695" xr:uid="{00000000-0005-0000-0000-00003E160000}"/>
    <cellStyle name="Normal 7 3 3 2 2 3" xfId="5696" xr:uid="{00000000-0005-0000-0000-00003F160000}"/>
    <cellStyle name="Normal 7 3 3 2 2 3 2" xfId="5697" xr:uid="{00000000-0005-0000-0000-000040160000}"/>
    <cellStyle name="Normal 7 3 3 2 2 3 2 2" xfId="5698" xr:uid="{00000000-0005-0000-0000-000041160000}"/>
    <cellStyle name="Normal 7 3 3 2 2 3 3" xfId="5699" xr:uid="{00000000-0005-0000-0000-000042160000}"/>
    <cellStyle name="Normal 7 3 3 2 2 4" xfId="5700" xr:uid="{00000000-0005-0000-0000-000043160000}"/>
    <cellStyle name="Normal 7 3 3 2 2 4 2" xfId="5701" xr:uid="{00000000-0005-0000-0000-000044160000}"/>
    <cellStyle name="Normal 7 3 3 2 2 5" xfId="5702" xr:uid="{00000000-0005-0000-0000-000045160000}"/>
    <cellStyle name="Normal 7 3 3 2 2 5 2" xfId="5703" xr:uid="{00000000-0005-0000-0000-000046160000}"/>
    <cellStyle name="Normal 7 3 3 2 2 6" xfId="5704" xr:uid="{00000000-0005-0000-0000-000047160000}"/>
    <cellStyle name="Normal 7 3 3 2 3" xfId="5705" xr:uid="{00000000-0005-0000-0000-000048160000}"/>
    <cellStyle name="Normal 7 3 3 2 3 2" xfId="5706" xr:uid="{00000000-0005-0000-0000-000049160000}"/>
    <cellStyle name="Normal 7 3 3 2 3 2 2" xfId="5707" xr:uid="{00000000-0005-0000-0000-00004A160000}"/>
    <cellStyle name="Normal 7 3 3 2 3 3" xfId="5708" xr:uid="{00000000-0005-0000-0000-00004B160000}"/>
    <cellStyle name="Normal 7 3 3 2 4" xfId="5709" xr:uid="{00000000-0005-0000-0000-00004C160000}"/>
    <cellStyle name="Normal 7 3 3 2 4 2" xfId="5710" xr:uid="{00000000-0005-0000-0000-00004D160000}"/>
    <cellStyle name="Normal 7 3 3 2 4 2 2" xfId="5711" xr:uid="{00000000-0005-0000-0000-00004E160000}"/>
    <cellStyle name="Normal 7 3 3 2 4 3" xfId="5712" xr:uid="{00000000-0005-0000-0000-00004F160000}"/>
    <cellStyle name="Normal 7 3 3 2 5" xfId="5713" xr:uid="{00000000-0005-0000-0000-000050160000}"/>
    <cellStyle name="Normal 7 3 3 2 5 2" xfId="5714" xr:uid="{00000000-0005-0000-0000-000051160000}"/>
    <cellStyle name="Normal 7 3 3 2 6" xfId="5715" xr:uid="{00000000-0005-0000-0000-000052160000}"/>
    <cellStyle name="Normal 7 3 3 2 6 2" xfId="5716" xr:uid="{00000000-0005-0000-0000-000053160000}"/>
    <cellStyle name="Normal 7 3 3 2 7" xfId="5717" xr:uid="{00000000-0005-0000-0000-000054160000}"/>
    <cellStyle name="Normal 7 3 3 3" xfId="5718" xr:uid="{00000000-0005-0000-0000-000055160000}"/>
    <cellStyle name="Normal 7 3 3 3 2" xfId="5719" xr:uid="{00000000-0005-0000-0000-000056160000}"/>
    <cellStyle name="Normal 7 3 3 3 2 2" xfId="5720" xr:uid="{00000000-0005-0000-0000-000057160000}"/>
    <cellStyle name="Normal 7 3 3 3 2 2 2" xfId="5721" xr:uid="{00000000-0005-0000-0000-000058160000}"/>
    <cellStyle name="Normal 7 3 3 3 2 2 2 2" xfId="5722" xr:uid="{00000000-0005-0000-0000-000059160000}"/>
    <cellStyle name="Normal 7 3 3 3 2 2 3" xfId="5723" xr:uid="{00000000-0005-0000-0000-00005A160000}"/>
    <cellStyle name="Normal 7 3 3 3 2 3" xfId="5724" xr:uid="{00000000-0005-0000-0000-00005B160000}"/>
    <cellStyle name="Normal 7 3 3 3 2 3 2" xfId="5725" xr:uid="{00000000-0005-0000-0000-00005C160000}"/>
    <cellStyle name="Normal 7 3 3 3 2 3 2 2" xfId="5726" xr:uid="{00000000-0005-0000-0000-00005D160000}"/>
    <cellStyle name="Normal 7 3 3 3 2 3 3" xfId="5727" xr:uid="{00000000-0005-0000-0000-00005E160000}"/>
    <cellStyle name="Normal 7 3 3 3 2 4" xfId="5728" xr:uid="{00000000-0005-0000-0000-00005F160000}"/>
    <cellStyle name="Normal 7 3 3 3 2 4 2" xfId="5729" xr:uid="{00000000-0005-0000-0000-000060160000}"/>
    <cellStyle name="Normal 7 3 3 3 2 5" xfId="5730" xr:uid="{00000000-0005-0000-0000-000061160000}"/>
    <cellStyle name="Normal 7 3 3 3 2 5 2" xfId="5731" xr:uid="{00000000-0005-0000-0000-000062160000}"/>
    <cellStyle name="Normal 7 3 3 3 2 6" xfId="5732" xr:uid="{00000000-0005-0000-0000-000063160000}"/>
    <cellStyle name="Normal 7 3 3 3 3" xfId="5733" xr:uid="{00000000-0005-0000-0000-000064160000}"/>
    <cellStyle name="Normal 7 3 3 3 3 2" xfId="5734" xr:uid="{00000000-0005-0000-0000-000065160000}"/>
    <cellStyle name="Normal 7 3 3 3 3 2 2" xfId="5735" xr:uid="{00000000-0005-0000-0000-000066160000}"/>
    <cellStyle name="Normal 7 3 3 3 3 3" xfId="5736" xr:uid="{00000000-0005-0000-0000-000067160000}"/>
    <cellStyle name="Normal 7 3 3 3 4" xfId="5737" xr:uid="{00000000-0005-0000-0000-000068160000}"/>
    <cellStyle name="Normal 7 3 3 3 4 2" xfId="5738" xr:uid="{00000000-0005-0000-0000-000069160000}"/>
    <cellStyle name="Normal 7 3 3 3 4 2 2" xfId="5739" xr:uid="{00000000-0005-0000-0000-00006A160000}"/>
    <cellStyle name="Normal 7 3 3 3 4 3" xfId="5740" xr:uid="{00000000-0005-0000-0000-00006B160000}"/>
    <cellStyle name="Normal 7 3 3 3 5" xfId="5741" xr:uid="{00000000-0005-0000-0000-00006C160000}"/>
    <cellStyle name="Normal 7 3 3 3 5 2" xfId="5742" xr:uid="{00000000-0005-0000-0000-00006D160000}"/>
    <cellStyle name="Normal 7 3 3 3 6" xfId="5743" xr:uid="{00000000-0005-0000-0000-00006E160000}"/>
    <cellStyle name="Normal 7 3 3 3 6 2" xfId="5744" xr:uid="{00000000-0005-0000-0000-00006F160000}"/>
    <cellStyle name="Normal 7 3 3 3 7" xfId="5745" xr:uid="{00000000-0005-0000-0000-000070160000}"/>
    <cellStyle name="Normal 7 3 3 4" xfId="5746" xr:uid="{00000000-0005-0000-0000-000071160000}"/>
    <cellStyle name="Normal 7 3 3 4 2" xfId="5747" xr:uid="{00000000-0005-0000-0000-000072160000}"/>
    <cellStyle name="Normal 7 3 3 4 2 2" xfId="5748" xr:uid="{00000000-0005-0000-0000-000073160000}"/>
    <cellStyle name="Normal 7 3 3 4 2 2 2" xfId="5749" xr:uid="{00000000-0005-0000-0000-000074160000}"/>
    <cellStyle name="Normal 7 3 3 4 2 3" xfId="5750" xr:uid="{00000000-0005-0000-0000-000075160000}"/>
    <cellStyle name="Normal 7 3 3 4 3" xfId="5751" xr:uid="{00000000-0005-0000-0000-000076160000}"/>
    <cellStyle name="Normal 7 3 3 4 3 2" xfId="5752" xr:uid="{00000000-0005-0000-0000-000077160000}"/>
    <cellStyle name="Normal 7 3 3 4 3 2 2" xfId="5753" xr:uid="{00000000-0005-0000-0000-000078160000}"/>
    <cellStyle name="Normal 7 3 3 4 3 3" xfId="5754" xr:uid="{00000000-0005-0000-0000-000079160000}"/>
    <cellStyle name="Normal 7 3 3 4 4" xfId="5755" xr:uid="{00000000-0005-0000-0000-00007A160000}"/>
    <cellStyle name="Normal 7 3 3 4 4 2" xfId="5756" xr:uid="{00000000-0005-0000-0000-00007B160000}"/>
    <cellStyle name="Normal 7 3 3 4 5" xfId="5757" xr:uid="{00000000-0005-0000-0000-00007C160000}"/>
    <cellStyle name="Normal 7 3 3 4 5 2" xfId="5758" xr:uid="{00000000-0005-0000-0000-00007D160000}"/>
    <cellStyle name="Normal 7 3 3 4 6" xfId="5759" xr:uid="{00000000-0005-0000-0000-00007E160000}"/>
    <cellStyle name="Normal 7 3 3 5" xfId="5760" xr:uid="{00000000-0005-0000-0000-00007F160000}"/>
    <cellStyle name="Normal 7 3 3 5 2" xfId="5761" xr:uid="{00000000-0005-0000-0000-000080160000}"/>
    <cellStyle name="Normal 7 3 3 5 2 2" xfId="5762" xr:uid="{00000000-0005-0000-0000-000081160000}"/>
    <cellStyle name="Normal 7 3 3 5 3" xfId="5763" xr:uid="{00000000-0005-0000-0000-000082160000}"/>
    <cellStyle name="Normal 7 3 3 6" xfId="5764" xr:uid="{00000000-0005-0000-0000-000083160000}"/>
    <cellStyle name="Normal 7 3 3 6 2" xfId="5765" xr:uid="{00000000-0005-0000-0000-000084160000}"/>
    <cellStyle name="Normal 7 3 3 6 2 2" xfId="5766" xr:uid="{00000000-0005-0000-0000-000085160000}"/>
    <cellStyle name="Normal 7 3 3 6 3" xfId="5767" xr:uid="{00000000-0005-0000-0000-000086160000}"/>
    <cellStyle name="Normal 7 3 3 7" xfId="5768" xr:uid="{00000000-0005-0000-0000-000087160000}"/>
    <cellStyle name="Normal 7 3 3 7 2" xfId="5769" xr:uid="{00000000-0005-0000-0000-000088160000}"/>
    <cellStyle name="Normal 7 3 3 8" xfId="5770" xr:uid="{00000000-0005-0000-0000-000089160000}"/>
    <cellStyle name="Normal 7 3 3 8 2" xfId="5771" xr:uid="{00000000-0005-0000-0000-00008A160000}"/>
    <cellStyle name="Normal 7 3 3 9" xfId="5772" xr:uid="{00000000-0005-0000-0000-00008B160000}"/>
    <cellStyle name="Normal 7 3 4" xfId="5773" xr:uid="{00000000-0005-0000-0000-00008C160000}"/>
    <cellStyle name="Normal 7 3 4 2" xfId="5774" xr:uid="{00000000-0005-0000-0000-00008D160000}"/>
    <cellStyle name="Normal 7 3 4 2 2" xfId="5775" xr:uid="{00000000-0005-0000-0000-00008E160000}"/>
    <cellStyle name="Normal 7 3 4 2 2 2" xfId="5776" xr:uid="{00000000-0005-0000-0000-00008F160000}"/>
    <cellStyle name="Normal 7 3 4 2 2 2 2" xfId="5777" xr:uid="{00000000-0005-0000-0000-000090160000}"/>
    <cellStyle name="Normal 7 3 4 2 2 3" xfId="5778" xr:uid="{00000000-0005-0000-0000-000091160000}"/>
    <cellStyle name="Normal 7 3 4 2 3" xfId="5779" xr:uid="{00000000-0005-0000-0000-000092160000}"/>
    <cellStyle name="Normal 7 3 4 2 3 2" xfId="5780" xr:uid="{00000000-0005-0000-0000-000093160000}"/>
    <cellStyle name="Normal 7 3 4 2 3 2 2" xfId="5781" xr:uid="{00000000-0005-0000-0000-000094160000}"/>
    <cellStyle name="Normal 7 3 4 2 3 3" xfId="5782" xr:uid="{00000000-0005-0000-0000-000095160000}"/>
    <cellStyle name="Normal 7 3 4 2 4" xfId="5783" xr:uid="{00000000-0005-0000-0000-000096160000}"/>
    <cellStyle name="Normal 7 3 4 2 4 2" xfId="5784" xr:uid="{00000000-0005-0000-0000-000097160000}"/>
    <cellStyle name="Normal 7 3 4 2 5" xfId="5785" xr:uid="{00000000-0005-0000-0000-000098160000}"/>
    <cellStyle name="Normal 7 3 4 2 5 2" xfId="5786" xr:uid="{00000000-0005-0000-0000-000099160000}"/>
    <cellStyle name="Normal 7 3 4 2 6" xfId="5787" xr:uid="{00000000-0005-0000-0000-00009A160000}"/>
    <cellStyle name="Normal 7 3 4 3" xfId="5788" xr:uid="{00000000-0005-0000-0000-00009B160000}"/>
    <cellStyle name="Normal 7 3 4 3 2" xfId="5789" xr:uid="{00000000-0005-0000-0000-00009C160000}"/>
    <cellStyle name="Normal 7 3 4 3 2 2" xfId="5790" xr:uid="{00000000-0005-0000-0000-00009D160000}"/>
    <cellStyle name="Normal 7 3 4 3 3" xfId="5791" xr:uid="{00000000-0005-0000-0000-00009E160000}"/>
    <cellStyle name="Normal 7 3 4 4" xfId="5792" xr:uid="{00000000-0005-0000-0000-00009F160000}"/>
    <cellStyle name="Normal 7 3 4 4 2" xfId="5793" xr:uid="{00000000-0005-0000-0000-0000A0160000}"/>
    <cellStyle name="Normal 7 3 4 4 2 2" xfId="5794" xr:uid="{00000000-0005-0000-0000-0000A1160000}"/>
    <cellStyle name="Normal 7 3 4 4 3" xfId="5795" xr:uid="{00000000-0005-0000-0000-0000A2160000}"/>
    <cellStyle name="Normal 7 3 4 5" xfId="5796" xr:uid="{00000000-0005-0000-0000-0000A3160000}"/>
    <cellStyle name="Normal 7 3 4 5 2" xfId="5797" xr:uid="{00000000-0005-0000-0000-0000A4160000}"/>
    <cellStyle name="Normal 7 3 4 6" xfId="5798" xr:uid="{00000000-0005-0000-0000-0000A5160000}"/>
    <cellStyle name="Normal 7 3 4 6 2" xfId="5799" xr:uid="{00000000-0005-0000-0000-0000A6160000}"/>
    <cellStyle name="Normal 7 3 4 7" xfId="5800" xr:uid="{00000000-0005-0000-0000-0000A7160000}"/>
    <cellStyle name="Normal 7 3 5" xfId="5801" xr:uid="{00000000-0005-0000-0000-0000A8160000}"/>
    <cellStyle name="Normal 7 3 5 2" xfId="5802" xr:uid="{00000000-0005-0000-0000-0000A9160000}"/>
    <cellStyle name="Normal 7 3 5 2 2" xfId="5803" xr:uid="{00000000-0005-0000-0000-0000AA160000}"/>
    <cellStyle name="Normal 7 3 5 2 2 2" xfId="5804" xr:uid="{00000000-0005-0000-0000-0000AB160000}"/>
    <cellStyle name="Normal 7 3 5 2 2 2 2" xfId="5805" xr:uid="{00000000-0005-0000-0000-0000AC160000}"/>
    <cellStyle name="Normal 7 3 5 2 2 3" xfId="5806" xr:uid="{00000000-0005-0000-0000-0000AD160000}"/>
    <cellStyle name="Normal 7 3 5 2 3" xfId="5807" xr:uid="{00000000-0005-0000-0000-0000AE160000}"/>
    <cellStyle name="Normal 7 3 5 2 3 2" xfId="5808" xr:uid="{00000000-0005-0000-0000-0000AF160000}"/>
    <cellStyle name="Normal 7 3 5 2 3 2 2" xfId="5809" xr:uid="{00000000-0005-0000-0000-0000B0160000}"/>
    <cellStyle name="Normal 7 3 5 2 3 3" xfId="5810" xr:uid="{00000000-0005-0000-0000-0000B1160000}"/>
    <cellStyle name="Normal 7 3 5 2 4" xfId="5811" xr:uid="{00000000-0005-0000-0000-0000B2160000}"/>
    <cellStyle name="Normal 7 3 5 2 4 2" xfId="5812" xr:uid="{00000000-0005-0000-0000-0000B3160000}"/>
    <cellStyle name="Normal 7 3 5 2 5" xfId="5813" xr:uid="{00000000-0005-0000-0000-0000B4160000}"/>
    <cellStyle name="Normal 7 3 5 2 5 2" xfId="5814" xr:uid="{00000000-0005-0000-0000-0000B5160000}"/>
    <cellStyle name="Normal 7 3 5 2 6" xfId="5815" xr:uid="{00000000-0005-0000-0000-0000B6160000}"/>
    <cellStyle name="Normal 7 3 5 3" xfId="5816" xr:uid="{00000000-0005-0000-0000-0000B7160000}"/>
    <cellStyle name="Normal 7 3 5 3 2" xfId="5817" xr:uid="{00000000-0005-0000-0000-0000B8160000}"/>
    <cellStyle name="Normal 7 3 5 3 2 2" xfId="5818" xr:uid="{00000000-0005-0000-0000-0000B9160000}"/>
    <cellStyle name="Normal 7 3 5 3 3" xfId="5819" xr:uid="{00000000-0005-0000-0000-0000BA160000}"/>
    <cellStyle name="Normal 7 3 5 4" xfId="5820" xr:uid="{00000000-0005-0000-0000-0000BB160000}"/>
    <cellStyle name="Normal 7 3 5 4 2" xfId="5821" xr:uid="{00000000-0005-0000-0000-0000BC160000}"/>
    <cellStyle name="Normal 7 3 5 4 2 2" xfId="5822" xr:uid="{00000000-0005-0000-0000-0000BD160000}"/>
    <cellStyle name="Normal 7 3 5 4 3" xfId="5823" xr:uid="{00000000-0005-0000-0000-0000BE160000}"/>
    <cellStyle name="Normal 7 3 5 5" xfId="5824" xr:uid="{00000000-0005-0000-0000-0000BF160000}"/>
    <cellStyle name="Normal 7 3 5 5 2" xfId="5825" xr:uid="{00000000-0005-0000-0000-0000C0160000}"/>
    <cellStyle name="Normal 7 3 5 6" xfId="5826" xr:uid="{00000000-0005-0000-0000-0000C1160000}"/>
    <cellStyle name="Normal 7 3 5 6 2" xfId="5827" xr:uid="{00000000-0005-0000-0000-0000C2160000}"/>
    <cellStyle name="Normal 7 3 5 7" xfId="5828" xr:uid="{00000000-0005-0000-0000-0000C3160000}"/>
    <cellStyle name="Normal 7 3 6" xfId="5829" xr:uid="{00000000-0005-0000-0000-0000C4160000}"/>
    <cellStyle name="Normal 7 3 6 2" xfId="5830" xr:uid="{00000000-0005-0000-0000-0000C5160000}"/>
    <cellStyle name="Normal 7 3 6 2 2" xfId="5831" xr:uid="{00000000-0005-0000-0000-0000C6160000}"/>
    <cellStyle name="Normal 7 3 6 2 2 2" xfId="5832" xr:uid="{00000000-0005-0000-0000-0000C7160000}"/>
    <cellStyle name="Normal 7 3 6 2 3" xfId="5833" xr:uid="{00000000-0005-0000-0000-0000C8160000}"/>
    <cellStyle name="Normal 7 3 6 3" xfId="5834" xr:uid="{00000000-0005-0000-0000-0000C9160000}"/>
    <cellStyle name="Normal 7 3 6 3 2" xfId="5835" xr:uid="{00000000-0005-0000-0000-0000CA160000}"/>
    <cellStyle name="Normal 7 3 6 3 2 2" xfId="5836" xr:uid="{00000000-0005-0000-0000-0000CB160000}"/>
    <cellStyle name="Normal 7 3 6 3 3" xfId="5837" xr:uid="{00000000-0005-0000-0000-0000CC160000}"/>
    <cellStyle name="Normal 7 3 6 4" xfId="5838" xr:uid="{00000000-0005-0000-0000-0000CD160000}"/>
    <cellStyle name="Normal 7 3 6 4 2" xfId="5839" xr:uid="{00000000-0005-0000-0000-0000CE160000}"/>
    <cellStyle name="Normal 7 3 6 5" xfId="5840" xr:uid="{00000000-0005-0000-0000-0000CF160000}"/>
    <cellStyle name="Normal 7 3 6 5 2" xfId="5841" xr:uid="{00000000-0005-0000-0000-0000D0160000}"/>
    <cellStyle name="Normal 7 3 6 6" xfId="5842" xr:uid="{00000000-0005-0000-0000-0000D1160000}"/>
    <cellStyle name="Normal 7 3 7" xfId="5843" xr:uid="{00000000-0005-0000-0000-0000D2160000}"/>
    <cellStyle name="Normal 7 3 7 2" xfId="5844" xr:uid="{00000000-0005-0000-0000-0000D3160000}"/>
    <cellStyle name="Normal 7 3 7 2 2" xfId="5845" xr:uid="{00000000-0005-0000-0000-0000D4160000}"/>
    <cellStyle name="Normal 7 3 7 2 2 2" xfId="5846" xr:uid="{00000000-0005-0000-0000-0000D5160000}"/>
    <cellStyle name="Normal 7 3 7 2 3" xfId="5847" xr:uid="{00000000-0005-0000-0000-0000D6160000}"/>
    <cellStyle name="Normal 7 3 7 3" xfId="5848" xr:uid="{00000000-0005-0000-0000-0000D7160000}"/>
    <cellStyle name="Normal 7 3 7 3 2" xfId="5849" xr:uid="{00000000-0005-0000-0000-0000D8160000}"/>
    <cellStyle name="Normal 7 3 7 3 2 2" xfId="5850" xr:uid="{00000000-0005-0000-0000-0000D9160000}"/>
    <cellStyle name="Normal 7 3 7 3 3" xfId="5851" xr:uid="{00000000-0005-0000-0000-0000DA160000}"/>
    <cellStyle name="Normal 7 3 7 4" xfId="5852" xr:uid="{00000000-0005-0000-0000-0000DB160000}"/>
    <cellStyle name="Normal 7 3 7 4 2" xfId="5853" xr:uid="{00000000-0005-0000-0000-0000DC160000}"/>
    <cellStyle name="Normal 7 3 7 5" xfId="5854" xr:uid="{00000000-0005-0000-0000-0000DD160000}"/>
    <cellStyle name="Normal 7 3 7 5 2" xfId="5855" xr:uid="{00000000-0005-0000-0000-0000DE160000}"/>
    <cellStyle name="Normal 7 3 7 6" xfId="5856" xr:uid="{00000000-0005-0000-0000-0000DF160000}"/>
    <cellStyle name="Normal 7 3 8" xfId="5857" xr:uid="{00000000-0005-0000-0000-0000E0160000}"/>
    <cellStyle name="Normal 7 3 8 2" xfId="5858" xr:uid="{00000000-0005-0000-0000-0000E1160000}"/>
    <cellStyle name="Normal 7 3 8 2 2" xfId="5859" xr:uid="{00000000-0005-0000-0000-0000E2160000}"/>
    <cellStyle name="Normal 7 3 8 3" xfId="5860" xr:uid="{00000000-0005-0000-0000-0000E3160000}"/>
    <cellStyle name="Normal 7 3 9" xfId="5861" xr:uid="{00000000-0005-0000-0000-0000E4160000}"/>
    <cellStyle name="Normal 7 3 9 2" xfId="5862" xr:uid="{00000000-0005-0000-0000-0000E5160000}"/>
    <cellStyle name="Normal 7 3 9 2 2" xfId="5863" xr:uid="{00000000-0005-0000-0000-0000E6160000}"/>
    <cellStyle name="Normal 7 3 9 3" xfId="5864" xr:uid="{00000000-0005-0000-0000-0000E7160000}"/>
    <cellStyle name="Normal 7 4" xfId="5865" xr:uid="{00000000-0005-0000-0000-0000E8160000}"/>
    <cellStyle name="Normal 7 4 10" xfId="5866" xr:uid="{00000000-0005-0000-0000-0000E9160000}"/>
    <cellStyle name="Normal 7 4 10 2" xfId="5867" xr:uid="{00000000-0005-0000-0000-0000EA160000}"/>
    <cellStyle name="Normal 7 4 11" xfId="5868" xr:uid="{00000000-0005-0000-0000-0000EB160000}"/>
    <cellStyle name="Normal 7 4 11 2" xfId="5869" xr:uid="{00000000-0005-0000-0000-0000EC160000}"/>
    <cellStyle name="Normal 7 4 12" xfId="5870" xr:uid="{00000000-0005-0000-0000-0000ED160000}"/>
    <cellStyle name="Normal 7 4 2" xfId="5871" xr:uid="{00000000-0005-0000-0000-0000EE160000}"/>
    <cellStyle name="Normal 7 4 2 10" xfId="5872" xr:uid="{00000000-0005-0000-0000-0000EF160000}"/>
    <cellStyle name="Normal 7 4 2 10 2" xfId="5873" xr:uid="{00000000-0005-0000-0000-0000F0160000}"/>
    <cellStyle name="Normal 7 4 2 11" xfId="5874" xr:uid="{00000000-0005-0000-0000-0000F1160000}"/>
    <cellStyle name="Normal 7 4 2 2" xfId="5875" xr:uid="{00000000-0005-0000-0000-0000F2160000}"/>
    <cellStyle name="Normal 7 4 2 2 2" xfId="5876" xr:uid="{00000000-0005-0000-0000-0000F3160000}"/>
    <cellStyle name="Normal 7 4 2 2 2 2" xfId="5877" xr:uid="{00000000-0005-0000-0000-0000F4160000}"/>
    <cellStyle name="Normal 7 4 2 2 2 2 2" xfId="5878" xr:uid="{00000000-0005-0000-0000-0000F5160000}"/>
    <cellStyle name="Normal 7 4 2 2 2 2 2 2" xfId="5879" xr:uid="{00000000-0005-0000-0000-0000F6160000}"/>
    <cellStyle name="Normal 7 4 2 2 2 2 2 2 2" xfId="5880" xr:uid="{00000000-0005-0000-0000-0000F7160000}"/>
    <cellStyle name="Normal 7 4 2 2 2 2 2 3" xfId="5881" xr:uid="{00000000-0005-0000-0000-0000F8160000}"/>
    <cellStyle name="Normal 7 4 2 2 2 2 3" xfId="5882" xr:uid="{00000000-0005-0000-0000-0000F9160000}"/>
    <cellStyle name="Normal 7 4 2 2 2 2 3 2" xfId="5883" xr:uid="{00000000-0005-0000-0000-0000FA160000}"/>
    <cellStyle name="Normal 7 4 2 2 2 2 3 2 2" xfId="5884" xr:uid="{00000000-0005-0000-0000-0000FB160000}"/>
    <cellStyle name="Normal 7 4 2 2 2 2 3 3" xfId="5885" xr:uid="{00000000-0005-0000-0000-0000FC160000}"/>
    <cellStyle name="Normal 7 4 2 2 2 2 4" xfId="5886" xr:uid="{00000000-0005-0000-0000-0000FD160000}"/>
    <cellStyle name="Normal 7 4 2 2 2 2 4 2" xfId="5887" xr:uid="{00000000-0005-0000-0000-0000FE160000}"/>
    <cellStyle name="Normal 7 4 2 2 2 2 5" xfId="5888" xr:uid="{00000000-0005-0000-0000-0000FF160000}"/>
    <cellStyle name="Normal 7 4 2 2 2 2 5 2" xfId="5889" xr:uid="{00000000-0005-0000-0000-000000170000}"/>
    <cellStyle name="Normal 7 4 2 2 2 2 6" xfId="5890" xr:uid="{00000000-0005-0000-0000-000001170000}"/>
    <cellStyle name="Normal 7 4 2 2 2 3" xfId="5891" xr:uid="{00000000-0005-0000-0000-000002170000}"/>
    <cellStyle name="Normal 7 4 2 2 2 3 2" xfId="5892" xr:uid="{00000000-0005-0000-0000-000003170000}"/>
    <cellStyle name="Normal 7 4 2 2 2 3 2 2" xfId="5893" xr:uid="{00000000-0005-0000-0000-000004170000}"/>
    <cellStyle name="Normal 7 4 2 2 2 3 3" xfId="5894" xr:uid="{00000000-0005-0000-0000-000005170000}"/>
    <cellStyle name="Normal 7 4 2 2 2 4" xfId="5895" xr:uid="{00000000-0005-0000-0000-000006170000}"/>
    <cellStyle name="Normal 7 4 2 2 2 4 2" xfId="5896" xr:uid="{00000000-0005-0000-0000-000007170000}"/>
    <cellStyle name="Normal 7 4 2 2 2 4 2 2" xfId="5897" xr:uid="{00000000-0005-0000-0000-000008170000}"/>
    <cellStyle name="Normal 7 4 2 2 2 4 3" xfId="5898" xr:uid="{00000000-0005-0000-0000-000009170000}"/>
    <cellStyle name="Normal 7 4 2 2 2 5" xfId="5899" xr:uid="{00000000-0005-0000-0000-00000A170000}"/>
    <cellStyle name="Normal 7 4 2 2 2 5 2" xfId="5900" xr:uid="{00000000-0005-0000-0000-00000B170000}"/>
    <cellStyle name="Normal 7 4 2 2 2 6" xfId="5901" xr:uid="{00000000-0005-0000-0000-00000C170000}"/>
    <cellStyle name="Normal 7 4 2 2 2 6 2" xfId="5902" xr:uid="{00000000-0005-0000-0000-00000D170000}"/>
    <cellStyle name="Normal 7 4 2 2 2 7" xfId="5903" xr:uid="{00000000-0005-0000-0000-00000E170000}"/>
    <cellStyle name="Normal 7 4 2 2 3" xfId="5904" xr:uid="{00000000-0005-0000-0000-00000F170000}"/>
    <cellStyle name="Normal 7 4 2 2 3 2" xfId="5905" xr:uid="{00000000-0005-0000-0000-000010170000}"/>
    <cellStyle name="Normal 7 4 2 2 3 2 2" xfId="5906" xr:uid="{00000000-0005-0000-0000-000011170000}"/>
    <cellStyle name="Normal 7 4 2 2 3 2 2 2" xfId="5907" xr:uid="{00000000-0005-0000-0000-000012170000}"/>
    <cellStyle name="Normal 7 4 2 2 3 2 2 2 2" xfId="5908" xr:uid="{00000000-0005-0000-0000-000013170000}"/>
    <cellStyle name="Normal 7 4 2 2 3 2 2 3" xfId="5909" xr:uid="{00000000-0005-0000-0000-000014170000}"/>
    <cellStyle name="Normal 7 4 2 2 3 2 3" xfId="5910" xr:uid="{00000000-0005-0000-0000-000015170000}"/>
    <cellStyle name="Normal 7 4 2 2 3 2 3 2" xfId="5911" xr:uid="{00000000-0005-0000-0000-000016170000}"/>
    <cellStyle name="Normal 7 4 2 2 3 2 3 2 2" xfId="5912" xr:uid="{00000000-0005-0000-0000-000017170000}"/>
    <cellStyle name="Normal 7 4 2 2 3 2 3 3" xfId="5913" xr:uid="{00000000-0005-0000-0000-000018170000}"/>
    <cellStyle name="Normal 7 4 2 2 3 2 4" xfId="5914" xr:uid="{00000000-0005-0000-0000-000019170000}"/>
    <cellStyle name="Normal 7 4 2 2 3 2 4 2" xfId="5915" xr:uid="{00000000-0005-0000-0000-00001A170000}"/>
    <cellStyle name="Normal 7 4 2 2 3 2 5" xfId="5916" xr:uid="{00000000-0005-0000-0000-00001B170000}"/>
    <cellStyle name="Normal 7 4 2 2 3 2 5 2" xfId="5917" xr:uid="{00000000-0005-0000-0000-00001C170000}"/>
    <cellStyle name="Normal 7 4 2 2 3 2 6" xfId="5918" xr:uid="{00000000-0005-0000-0000-00001D170000}"/>
    <cellStyle name="Normal 7 4 2 2 3 3" xfId="5919" xr:uid="{00000000-0005-0000-0000-00001E170000}"/>
    <cellStyle name="Normal 7 4 2 2 3 3 2" xfId="5920" xr:uid="{00000000-0005-0000-0000-00001F170000}"/>
    <cellStyle name="Normal 7 4 2 2 3 3 2 2" xfId="5921" xr:uid="{00000000-0005-0000-0000-000020170000}"/>
    <cellStyle name="Normal 7 4 2 2 3 3 3" xfId="5922" xr:uid="{00000000-0005-0000-0000-000021170000}"/>
    <cellStyle name="Normal 7 4 2 2 3 4" xfId="5923" xr:uid="{00000000-0005-0000-0000-000022170000}"/>
    <cellStyle name="Normal 7 4 2 2 3 4 2" xfId="5924" xr:uid="{00000000-0005-0000-0000-000023170000}"/>
    <cellStyle name="Normal 7 4 2 2 3 4 2 2" xfId="5925" xr:uid="{00000000-0005-0000-0000-000024170000}"/>
    <cellStyle name="Normal 7 4 2 2 3 4 3" xfId="5926" xr:uid="{00000000-0005-0000-0000-000025170000}"/>
    <cellStyle name="Normal 7 4 2 2 3 5" xfId="5927" xr:uid="{00000000-0005-0000-0000-000026170000}"/>
    <cellStyle name="Normal 7 4 2 2 3 5 2" xfId="5928" xr:uid="{00000000-0005-0000-0000-000027170000}"/>
    <cellStyle name="Normal 7 4 2 2 3 6" xfId="5929" xr:uid="{00000000-0005-0000-0000-000028170000}"/>
    <cellStyle name="Normal 7 4 2 2 3 6 2" xfId="5930" xr:uid="{00000000-0005-0000-0000-000029170000}"/>
    <cellStyle name="Normal 7 4 2 2 3 7" xfId="5931" xr:uid="{00000000-0005-0000-0000-00002A170000}"/>
    <cellStyle name="Normal 7 4 2 2 4" xfId="5932" xr:uid="{00000000-0005-0000-0000-00002B170000}"/>
    <cellStyle name="Normal 7 4 2 2 4 2" xfId="5933" xr:uid="{00000000-0005-0000-0000-00002C170000}"/>
    <cellStyle name="Normal 7 4 2 2 4 2 2" xfId="5934" xr:uid="{00000000-0005-0000-0000-00002D170000}"/>
    <cellStyle name="Normal 7 4 2 2 4 2 2 2" xfId="5935" xr:uid="{00000000-0005-0000-0000-00002E170000}"/>
    <cellStyle name="Normal 7 4 2 2 4 2 3" xfId="5936" xr:uid="{00000000-0005-0000-0000-00002F170000}"/>
    <cellStyle name="Normal 7 4 2 2 4 3" xfId="5937" xr:uid="{00000000-0005-0000-0000-000030170000}"/>
    <cellStyle name="Normal 7 4 2 2 4 3 2" xfId="5938" xr:uid="{00000000-0005-0000-0000-000031170000}"/>
    <cellStyle name="Normal 7 4 2 2 4 3 2 2" xfId="5939" xr:uid="{00000000-0005-0000-0000-000032170000}"/>
    <cellStyle name="Normal 7 4 2 2 4 3 3" xfId="5940" xr:uid="{00000000-0005-0000-0000-000033170000}"/>
    <cellStyle name="Normal 7 4 2 2 4 4" xfId="5941" xr:uid="{00000000-0005-0000-0000-000034170000}"/>
    <cellStyle name="Normal 7 4 2 2 4 4 2" xfId="5942" xr:uid="{00000000-0005-0000-0000-000035170000}"/>
    <cellStyle name="Normal 7 4 2 2 4 5" xfId="5943" xr:uid="{00000000-0005-0000-0000-000036170000}"/>
    <cellStyle name="Normal 7 4 2 2 4 5 2" xfId="5944" xr:uid="{00000000-0005-0000-0000-000037170000}"/>
    <cellStyle name="Normal 7 4 2 2 4 6" xfId="5945" xr:uid="{00000000-0005-0000-0000-000038170000}"/>
    <cellStyle name="Normal 7 4 2 2 5" xfId="5946" xr:uid="{00000000-0005-0000-0000-000039170000}"/>
    <cellStyle name="Normal 7 4 2 2 5 2" xfId="5947" xr:uid="{00000000-0005-0000-0000-00003A170000}"/>
    <cellStyle name="Normal 7 4 2 2 5 2 2" xfId="5948" xr:uid="{00000000-0005-0000-0000-00003B170000}"/>
    <cellStyle name="Normal 7 4 2 2 5 3" xfId="5949" xr:uid="{00000000-0005-0000-0000-00003C170000}"/>
    <cellStyle name="Normal 7 4 2 2 6" xfId="5950" xr:uid="{00000000-0005-0000-0000-00003D170000}"/>
    <cellStyle name="Normal 7 4 2 2 6 2" xfId="5951" xr:uid="{00000000-0005-0000-0000-00003E170000}"/>
    <cellStyle name="Normal 7 4 2 2 6 2 2" xfId="5952" xr:uid="{00000000-0005-0000-0000-00003F170000}"/>
    <cellStyle name="Normal 7 4 2 2 6 3" xfId="5953" xr:uid="{00000000-0005-0000-0000-000040170000}"/>
    <cellStyle name="Normal 7 4 2 2 7" xfId="5954" xr:uid="{00000000-0005-0000-0000-000041170000}"/>
    <cellStyle name="Normal 7 4 2 2 7 2" xfId="5955" xr:uid="{00000000-0005-0000-0000-000042170000}"/>
    <cellStyle name="Normal 7 4 2 2 8" xfId="5956" xr:uid="{00000000-0005-0000-0000-000043170000}"/>
    <cellStyle name="Normal 7 4 2 2 8 2" xfId="5957" xr:uid="{00000000-0005-0000-0000-000044170000}"/>
    <cellStyle name="Normal 7 4 2 2 9" xfId="5958" xr:uid="{00000000-0005-0000-0000-000045170000}"/>
    <cellStyle name="Normal 7 4 2 3" xfId="5959" xr:uid="{00000000-0005-0000-0000-000046170000}"/>
    <cellStyle name="Normal 7 4 2 3 2" xfId="5960" xr:uid="{00000000-0005-0000-0000-000047170000}"/>
    <cellStyle name="Normal 7 4 2 3 2 2" xfId="5961" xr:uid="{00000000-0005-0000-0000-000048170000}"/>
    <cellStyle name="Normal 7 4 2 3 2 2 2" xfId="5962" xr:uid="{00000000-0005-0000-0000-000049170000}"/>
    <cellStyle name="Normal 7 4 2 3 2 2 2 2" xfId="5963" xr:uid="{00000000-0005-0000-0000-00004A170000}"/>
    <cellStyle name="Normal 7 4 2 3 2 2 3" xfId="5964" xr:uid="{00000000-0005-0000-0000-00004B170000}"/>
    <cellStyle name="Normal 7 4 2 3 2 3" xfId="5965" xr:uid="{00000000-0005-0000-0000-00004C170000}"/>
    <cellStyle name="Normal 7 4 2 3 2 3 2" xfId="5966" xr:uid="{00000000-0005-0000-0000-00004D170000}"/>
    <cellStyle name="Normal 7 4 2 3 2 3 2 2" xfId="5967" xr:uid="{00000000-0005-0000-0000-00004E170000}"/>
    <cellStyle name="Normal 7 4 2 3 2 3 3" xfId="5968" xr:uid="{00000000-0005-0000-0000-00004F170000}"/>
    <cellStyle name="Normal 7 4 2 3 2 4" xfId="5969" xr:uid="{00000000-0005-0000-0000-000050170000}"/>
    <cellStyle name="Normal 7 4 2 3 2 4 2" xfId="5970" xr:uid="{00000000-0005-0000-0000-000051170000}"/>
    <cellStyle name="Normal 7 4 2 3 2 5" xfId="5971" xr:uid="{00000000-0005-0000-0000-000052170000}"/>
    <cellStyle name="Normal 7 4 2 3 2 5 2" xfId="5972" xr:uid="{00000000-0005-0000-0000-000053170000}"/>
    <cellStyle name="Normal 7 4 2 3 2 6" xfId="5973" xr:uid="{00000000-0005-0000-0000-000054170000}"/>
    <cellStyle name="Normal 7 4 2 3 3" xfId="5974" xr:uid="{00000000-0005-0000-0000-000055170000}"/>
    <cellStyle name="Normal 7 4 2 3 3 2" xfId="5975" xr:uid="{00000000-0005-0000-0000-000056170000}"/>
    <cellStyle name="Normal 7 4 2 3 3 2 2" xfId="5976" xr:uid="{00000000-0005-0000-0000-000057170000}"/>
    <cellStyle name="Normal 7 4 2 3 3 3" xfId="5977" xr:uid="{00000000-0005-0000-0000-000058170000}"/>
    <cellStyle name="Normal 7 4 2 3 4" xfId="5978" xr:uid="{00000000-0005-0000-0000-000059170000}"/>
    <cellStyle name="Normal 7 4 2 3 4 2" xfId="5979" xr:uid="{00000000-0005-0000-0000-00005A170000}"/>
    <cellStyle name="Normal 7 4 2 3 4 2 2" xfId="5980" xr:uid="{00000000-0005-0000-0000-00005B170000}"/>
    <cellStyle name="Normal 7 4 2 3 4 3" xfId="5981" xr:uid="{00000000-0005-0000-0000-00005C170000}"/>
    <cellStyle name="Normal 7 4 2 3 5" xfId="5982" xr:uid="{00000000-0005-0000-0000-00005D170000}"/>
    <cellStyle name="Normal 7 4 2 3 5 2" xfId="5983" xr:uid="{00000000-0005-0000-0000-00005E170000}"/>
    <cellStyle name="Normal 7 4 2 3 6" xfId="5984" xr:uid="{00000000-0005-0000-0000-00005F170000}"/>
    <cellStyle name="Normal 7 4 2 3 6 2" xfId="5985" xr:uid="{00000000-0005-0000-0000-000060170000}"/>
    <cellStyle name="Normal 7 4 2 3 7" xfId="5986" xr:uid="{00000000-0005-0000-0000-000061170000}"/>
    <cellStyle name="Normal 7 4 2 4" xfId="5987" xr:uid="{00000000-0005-0000-0000-000062170000}"/>
    <cellStyle name="Normal 7 4 2 4 2" xfId="5988" xr:uid="{00000000-0005-0000-0000-000063170000}"/>
    <cellStyle name="Normal 7 4 2 4 2 2" xfId="5989" xr:uid="{00000000-0005-0000-0000-000064170000}"/>
    <cellStyle name="Normal 7 4 2 4 2 2 2" xfId="5990" xr:uid="{00000000-0005-0000-0000-000065170000}"/>
    <cellStyle name="Normal 7 4 2 4 2 2 2 2" xfId="5991" xr:uid="{00000000-0005-0000-0000-000066170000}"/>
    <cellStyle name="Normal 7 4 2 4 2 2 3" xfId="5992" xr:uid="{00000000-0005-0000-0000-000067170000}"/>
    <cellStyle name="Normal 7 4 2 4 2 3" xfId="5993" xr:uid="{00000000-0005-0000-0000-000068170000}"/>
    <cellStyle name="Normal 7 4 2 4 2 3 2" xfId="5994" xr:uid="{00000000-0005-0000-0000-000069170000}"/>
    <cellStyle name="Normal 7 4 2 4 2 3 2 2" xfId="5995" xr:uid="{00000000-0005-0000-0000-00006A170000}"/>
    <cellStyle name="Normal 7 4 2 4 2 3 3" xfId="5996" xr:uid="{00000000-0005-0000-0000-00006B170000}"/>
    <cellStyle name="Normal 7 4 2 4 2 4" xfId="5997" xr:uid="{00000000-0005-0000-0000-00006C170000}"/>
    <cellStyle name="Normal 7 4 2 4 2 4 2" xfId="5998" xr:uid="{00000000-0005-0000-0000-00006D170000}"/>
    <cellStyle name="Normal 7 4 2 4 2 5" xfId="5999" xr:uid="{00000000-0005-0000-0000-00006E170000}"/>
    <cellStyle name="Normal 7 4 2 4 2 5 2" xfId="6000" xr:uid="{00000000-0005-0000-0000-00006F170000}"/>
    <cellStyle name="Normal 7 4 2 4 2 6" xfId="6001" xr:uid="{00000000-0005-0000-0000-000070170000}"/>
    <cellStyle name="Normal 7 4 2 4 3" xfId="6002" xr:uid="{00000000-0005-0000-0000-000071170000}"/>
    <cellStyle name="Normal 7 4 2 4 3 2" xfId="6003" xr:uid="{00000000-0005-0000-0000-000072170000}"/>
    <cellStyle name="Normal 7 4 2 4 3 2 2" xfId="6004" xr:uid="{00000000-0005-0000-0000-000073170000}"/>
    <cellStyle name="Normal 7 4 2 4 3 3" xfId="6005" xr:uid="{00000000-0005-0000-0000-000074170000}"/>
    <cellStyle name="Normal 7 4 2 4 4" xfId="6006" xr:uid="{00000000-0005-0000-0000-000075170000}"/>
    <cellStyle name="Normal 7 4 2 4 4 2" xfId="6007" xr:uid="{00000000-0005-0000-0000-000076170000}"/>
    <cellStyle name="Normal 7 4 2 4 4 2 2" xfId="6008" xr:uid="{00000000-0005-0000-0000-000077170000}"/>
    <cellStyle name="Normal 7 4 2 4 4 3" xfId="6009" xr:uid="{00000000-0005-0000-0000-000078170000}"/>
    <cellStyle name="Normal 7 4 2 4 5" xfId="6010" xr:uid="{00000000-0005-0000-0000-000079170000}"/>
    <cellStyle name="Normal 7 4 2 4 5 2" xfId="6011" xr:uid="{00000000-0005-0000-0000-00007A170000}"/>
    <cellStyle name="Normal 7 4 2 4 6" xfId="6012" xr:uid="{00000000-0005-0000-0000-00007B170000}"/>
    <cellStyle name="Normal 7 4 2 4 6 2" xfId="6013" xr:uid="{00000000-0005-0000-0000-00007C170000}"/>
    <cellStyle name="Normal 7 4 2 4 7" xfId="6014" xr:uid="{00000000-0005-0000-0000-00007D170000}"/>
    <cellStyle name="Normal 7 4 2 4 7 2" xfId="6015" xr:uid="{00000000-0005-0000-0000-00007E170000}"/>
    <cellStyle name="Normal 7 4 2 4 7 2 2" xfId="6016" xr:uid="{00000000-0005-0000-0000-00007F170000}"/>
    <cellStyle name="Normal 7 4 2 4 7 3" xfId="6017" xr:uid="{00000000-0005-0000-0000-000080170000}"/>
    <cellStyle name="Normal 7 4 2 4 8" xfId="6018" xr:uid="{00000000-0005-0000-0000-000081170000}"/>
    <cellStyle name="Normal 7 4 2 5" xfId="6019" xr:uid="{00000000-0005-0000-0000-000082170000}"/>
    <cellStyle name="Normal 7 4 2 5 2" xfId="6020" xr:uid="{00000000-0005-0000-0000-000083170000}"/>
    <cellStyle name="Normal 7 4 2 5 2 2" xfId="6021" xr:uid="{00000000-0005-0000-0000-000084170000}"/>
    <cellStyle name="Normal 7 4 2 5 2 2 2" xfId="6022" xr:uid="{00000000-0005-0000-0000-000085170000}"/>
    <cellStyle name="Normal 7 4 2 5 2 3" xfId="6023" xr:uid="{00000000-0005-0000-0000-000086170000}"/>
    <cellStyle name="Normal 7 4 2 5 3" xfId="6024" xr:uid="{00000000-0005-0000-0000-000087170000}"/>
    <cellStyle name="Normal 7 4 2 5 3 2" xfId="6025" xr:uid="{00000000-0005-0000-0000-000088170000}"/>
    <cellStyle name="Normal 7 4 2 5 3 2 2" xfId="6026" xr:uid="{00000000-0005-0000-0000-000089170000}"/>
    <cellStyle name="Normal 7 4 2 5 3 3" xfId="6027" xr:uid="{00000000-0005-0000-0000-00008A170000}"/>
    <cellStyle name="Normal 7 4 2 5 4" xfId="6028" xr:uid="{00000000-0005-0000-0000-00008B170000}"/>
    <cellStyle name="Normal 7 4 2 5 4 2" xfId="6029" xr:uid="{00000000-0005-0000-0000-00008C170000}"/>
    <cellStyle name="Normal 7 4 2 5 5" xfId="6030" xr:uid="{00000000-0005-0000-0000-00008D170000}"/>
    <cellStyle name="Normal 7 4 2 5 5 2" xfId="6031" xr:uid="{00000000-0005-0000-0000-00008E170000}"/>
    <cellStyle name="Normal 7 4 2 5 6" xfId="6032" xr:uid="{00000000-0005-0000-0000-00008F170000}"/>
    <cellStyle name="Normal 7 4 2 6" xfId="6033" xr:uid="{00000000-0005-0000-0000-000090170000}"/>
    <cellStyle name="Normal 7 4 2 6 2" xfId="6034" xr:uid="{00000000-0005-0000-0000-000091170000}"/>
    <cellStyle name="Normal 7 4 2 6 2 2" xfId="6035" xr:uid="{00000000-0005-0000-0000-000092170000}"/>
    <cellStyle name="Normal 7 4 2 6 3" xfId="6036" xr:uid="{00000000-0005-0000-0000-000093170000}"/>
    <cellStyle name="Normal 7 4 2 7" xfId="6037" xr:uid="{00000000-0005-0000-0000-000094170000}"/>
    <cellStyle name="Normal 7 4 2 7 2" xfId="6038" xr:uid="{00000000-0005-0000-0000-000095170000}"/>
    <cellStyle name="Normal 7 4 2 7 2 2" xfId="6039" xr:uid="{00000000-0005-0000-0000-000096170000}"/>
    <cellStyle name="Normal 7 4 2 7 3" xfId="6040" xr:uid="{00000000-0005-0000-0000-000097170000}"/>
    <cellStyle name="Normal 7 4 2 8" xfId="6041" xr:uid="{00000000-0005-0000-0000-000098170000}"/>
    <cellStyle name="Normal 7 4 2 8 2" xfId="6042" xr:uid="{00000000-0005-0000-0000-000099170000}"/>
    <cellStyle name="Normal 7 4 2 9" xfId="6043" xr:uid="{00000000-0005-0000-0000-00009A170000}"/>
    <cellStyle name="Normal 7 4 2 9 2" xfId="6044" xr:uid="{00000000-0005-0000-0000-00009B170000}"/>
    <cellStyle name="Normal 7 4 3" xfId="6045" xr:uid="{00000000-0005-0000-0000-00009C170000}"/>
    <cellStyle name="Normal 7 4 3 2" xfId="6046" xr:uid="{00000000-0005-0000-0000-00009D170000}"/>
    <cellStyle name="Normal 7 4 3 2 2" xfId="6047" xr:uid="{00000000-0005-0000-0000-00009E170000}"/>
    <cellStyle name="Normal 7 4 3 2 2 2" xfId="6048" xr:uid="{00000000-0005-0000-0000-00009F170000}"/>
    <cellStyle name="Normal 7 4 3 2 2 2 2" xfId="6049" xr:uid="{00000000-0005-0000-0000-0000A0170000}"/>
    <cellStyle name="Normal 7 4 3 2 2 2 2 2" xfId="6050" xr:uid="{00000000-0005-0000-0000-0000A1170000}"/>
    <cellStyle name="Normal 7 4 3 2 2 2 3" xfId="6051" xr:uid="{00000000-0005-0000-0000-0000A2170000}"/>
    <cellStyle name="Normal 7 4 3 2 2 3" xfId="6052" xr:uid="{00000000-0005-0000-0000-0000A3170000}"/>
    <cellStyle name="Normal 7 4 3 2 2 3 2" xfId="6053" xr:uid="{00000000-0005-0000-0000-0000A4170000}"/>
    <cellStyle name="Normal 7 4 3 2 2 3 2 2" xfId="6054" xr:uid="{00000000-0005-0000-0000-0000A5170000}"/>
    <cellStyle name="Normal 7 4 3 2 2 3 3" xfId="6055" xr:uid="{00000000-0005-0000-0000-0000A6170000}"/>
    <cellStyle name="Normal 7 4 3 2 2 4" xfId="6056" xr:uid="{00000000-0005-0000-0000-0000A7170000}"/>
    <cellStyle name="Normal 7 4 3 2 2 4 2" xfId="6057" xr:uid="{00000000-0005-0000-0000-0000A8170000}"/>
    <cellStyle name="Normal 7 4 3 2 2 5" xfId="6058" xr:uid="{00000000-0005-0000-0000-0000A9170000}"/>
    <cellStyle name="Normal 7 4 3 2 2 5 2" xfId="6059" xr:uid="{00000000-0005-0000-0000-0000AA170000}"/>
    <cellStyle name="Normal 7 4 3 2 2 6" xfId="6060" xr:uid="{00000000-0005-0000-0000-0000AB170000}"/>
    <cellStyle name="Normal 7 4 3 2 3" xfId="6061" xr:uid="{00000000-0005-0000-0000-0000AC170000}"/>
    <cellStyle name="Normal 7 4 3 2 3 2" xfId="6062" xr:uid="{00000000-0005-0000-0000-0000AD170000}"/>
    <cellStyle name="Normal 7 4 3 2 3 2 2" xfId="6063" xr:uid="{00000000-0005-0000-0000-0000AE170000}"/>
    <cellStyle name="Normal 7 4 3 2 3 3" xfId="6064" xr:uid="{00000000-0005-0000-0000-0000AF170000}"/>
    <cellStyle name="Normal 7 4 3 2 4" xfId="6065" xr:uid="{00000000-0005-0000-0000-0000B0170000}"/>
    <cellStyle name="Normal 7 4 3 2 4 2" xfId="6066" xr:uid="{00000000-0005-0000-0000-0000B1170000}"/>
    <cellStyle name="Normal 7 4 3 2 4 2 2" xfId="6067" xr:uid="{00000000-0005-0000-0000-0000B2170000}"/>
    <cellStyle name="Normal 7 4 3 2 4 3" xfId="6068" xr:uid="{00000000-0005-0000-0000-0000B3170000}"/>
    <cellStyle name="Normal 7 4 3 2 5" xfId="6069" xr:uid="{00000000-0005-0000-0000-0000B4170000}"/>
    <cellStyle name="Normal 7 4 3 2 5 2" xfId="6070" xr:uid="{00000000-0005-0000-0000-0000B5170000}"/>
    <cellStyle name="Normal 7 4 3 2 6" xfId="6071" xr:uid="{00000000-0005-0000-0000-0000B6170000}"/>
    <cellStyle name="Normal 7 4 3 2 6 2" xfId="6072" xr:uid="{00000000-0005-0000-0000-0000B7170000}"/>
    <cellStyle name="Normal 7 4 3 2 7" xfId="6073" xr:uid="{00000000-0005-0000-0000-0000B8170000}"/>
    <cellStyle name="Normal 7 4 3 3" xfId="6074" xr:uid="{00000000-0005-0000-0000-0000B9170000}"/>
    <cellStyle name="Normal 7 4 3 3 2" xfId="6075" xr:uid="{00000000-0005-0000-0000-0000BA170000}"/>
    <cellStyle name="Normal 7 4 3 3 2 2" xfId="6076" xr:uid="{00000000-0005-0000-0000-0000BB170000}"/>
    <cellStyle name="Normal 7 4 3 3 2 2 2" xfId="6077" xr:uid="{00000000-0005-0000-0000-0000BC170000}"/>
    <cellStyle name="Normal 7 4 3 3 2 2 2 2" xfId="6078" xr:uid="{00000000-0005-0000-0000-0000BD170000}"/>
    <cellStyle name="Normal 7 4 3 3 2 2 3" xfId="6079" xr:uid="{00000000-0005-0000-0000-0000BE170000}"/>
    <cellStyle name="Normal 7 4 3 3 2 3" xfId="6080" xr:uid="{00000000-0005-0000-0000-0000BF170000}"/>
    <cellStyle name="Normal 7 4 3 3 2 3 2" xfId="6081" xr:uid="{00000000-0005-0000-0000-0000C0170000}"/>
    <cellStyle name="Normal 7 4 3 3 2 3 2 2" xfId="6082" xr:uid="{00000000-0005-0000-0000-0000C1170000}"/>
    <cellStyle name="Normal 7 4 3 3 2 3 3" xfId="6083" xr:uid="{00000000-0005-0000-0000-0000C2170000}"/>
    <cellStyle name="Normal 7 4 3 3 2 4" xfId="6084" xr:uid="{00000000-0005-0000-0000-0000C3170000}"/>
    <cellStyle name="Normal 7 4 3 3 2 4 2" xfId="6085" xr:uid="{00000000-0005-0000-0000-0000C4170000}"/>
    <cellStyle name="Normal 7 4 3 3 2 5" xfId="6086" xr:uid="{00000000-0005-0000-0000-0000C5170000}"/>
    <cellStyle name="Normal 7 4 3 3 2 5 2" xfId="6087" xr:uid="{00000000-0005-0000-0000-0000C6170000}"/>
    <cellStyle name="Normal 7 4 3 3 2 6" xfId="6088" xr:uid="{00000000-0005-0000-0000-0000C7170000}"/>
    <cellStyle name="Normal 7 4 3 3 3" xfId="6089" xr:uid="{00000000-0005-0000-0000-0000C8170000}"/>
    <cellStyle name="Normal 7 4 3 3 3 2" xfId="6090" xr:uid="{00000000-0005-0000-0000-0000C9170000}"/>
    <cellStyle name="Normal 7 4 3 3 3 2 2" xfId="6091" xr:uid="{00000000-0005-0000-0000-0000CA170000}"/>
    <cellStyle name="Normal 7 4 3 3 3 3" xfId="6092" xr:uid="{00000000-0005-0000-0000-0000CB170000}"/>
    <cellStyle name="Normal 7 4 3 3 4" xfId="6093" xr:uid="{00000000-0005-0000-0000-0000CC170000}"/>
    <cellStyle name="Normal 7 4 3 3 4 2" xfId="6094" xr:uid="{00000000-0005-0000-0000-0000CD170000}"/>
    <cellStyle name="Normal 7 4 3 3 4 2 2" xfId="6095" xr:uid="{00000000-0005-0000-0000-0000CE170000}"/>
    <cellStyle name="Normal 7 4 3 3 4 3" xfId="6096" xr:uid="{00000000-0005-0000-0000-0000CF170000}"/>
    <cellStyle name="Normal 7 4 3 3 5" xfId="6097" xr:uid="{00000000-0005-0000-0000-0000D0170000}"/>
    <cellStyle name="Normal 7 4 3 3 5 2" xfId="6098" xr:uid="{00000000-0005-0000-0000-0000D1170000}"/>
    <cellStyle name="Normal 7 4 3 3 6" xfId="6099" xr:uid="{00000000-0005-0000-0000-0000D2170000}"/>
    <cellStyle name="Normal 7 4 3 3 6 2" xfId="6100" xr:uid="{00000000-0005-0000-0000-0000D3170000}"/>
    <cellStyle name="Normal 7 4 3 3 7" xfId="6101" xr:uid="{00000000-0005-0000-0000-0000D4170000}"/>
    <cellStyle name="Normal 7 4 3 4" xfId="6102" xr:uid="{00000000-0005-0000-0000-0000D5170000}"/>
    <cellStyle name="Normal 7 4 3 4 2" xfId="6103" xr:uid="{00000000-0005-0000-0000-0000D6170000}"/>
    <cellStyle name="Normal 7 4 3 4 2 2" xfId="6104" xr:uid="{00000000-0005-0000-0000-0000D7170000}"/>
    <cellStyle name="Normal 7 4 3 4 2 2 2" xfId="6105" xr:uid="{00000000-0005-0000-0000-0000D8170000}"/>
    <cellStyle name="Normal 7 4 3 4 2 3" xfId="6106" xr:uid="{00000000-0005-0000-0000-0000D9170000}"/>
    <cellStyle name="Normal 7 4 3 4 3" xfId="6107" xr:uid="{00000000-0005-0000-0000-0000DA170000}"/>
    <cellStyle name="Normal 7 4 3 4 3 2" xfId="6108" xr:uid="{00000000-0005-0000-0000-0000DB170000}"/>
    <cellStyle name="Normal 7 4 3 4 3 2 2" xfId="6109" xr:uid="{00000000-0005-0000-0000-0000DC170000}"/>
    <cellStyle name="Normal 7 4 3 4 3 3" xfId="6110" xr:uid="{00000000-0005-0000-0000-0000DD170000}"/>
    <cellStyle name="Normal 7 4 3 4 4" xfId="6111" xr:uid="{00000000-0005-0000-0000-0000DE170000}"/>
    <cellStyle name="Normal 7 4 3 4 4 2" xfId="6112" xr:uid="{00000000-0005-0000-0000-0000DF170000}"/>
    <cellStyle name="Normal 7 4 3 4 5" xfId="6113" xr:uid="{00000000-0005-0000-0000-0000E0170000}"/>
    <cellStyle name="Normal 7 4 3 4 5 2" xfId="6114" xr:uid="{00000000-0005-0000-0000-0000E1170000}"/>
    <cellStyle name="Normal 7 4 3 4 6" xfId="6115" xr:uid="{00000000-0005-0000-0000-0000E2170000}"/>
    <cellStyle name="Normal 7 4 3 5" xfId="6116" xr:uid="{00000000-0005-0000-0000-0000E3170000}"/>
    <cellStyle name="Normal 7 4 3 5 2" xfId="6117" xr:uid="{00000000-0005-0000-0000-0000E4170000}"/>
    <cellStyle name="Normal 7 4 3 5 2 2" xfId="6118" xr:uid="{00000000-0005-0000-0000-0000E5170000}"/>
    <cellStyle name="Normal 7 4 3 5 3" xfId="6119" xr:uid="{00000000-0005-0000-0000-0000E6170000}"/>
    <cellStyle name="Normal 7 4 3 6" xfId="6120" xr:uid="{00000000-0005-0000-0000-0000E7170000}"/>
    <cellStyle name="Normal 7 4 3 6 2" xfId="6121" xr:uid="{00000000-0005-0000-0000-0000E8170000}"/>
    <cellStyle name="Normal 7 4 3 6 2 2" xfId="6122" xr:uid="{00000000-0005-0000-0000-0000E9170000}"/>
    <cellStyle name="Normal 7 4 3 6 3" xfId="6123" xr:uid="{00000000-0005-0000-0000-0000EA170000}"/>
    <cellStyle name="Normal 7 4 3 7" xfId="6124" xr:uid="{00000000-0005-0000-0000-0000EB170000}"/>
    <cellStyle name="Normal 7 4 3 7 2" xfId="6125" xr:uid="{00000000-0005-0000-0000-0000EC170000}"/>
    <cellStyle name="Normal 7 4 3 8" xfId="6126" xr:uid="{00000000-0005-0000-0000-0000ED170000}"/>
    <cellStyle name="Normal 7 4 3 8 2" xfId="6127" xr:uid="{00000000-0005-0000-0000-0000EE170000}"/>
    <cellStyle name="Normal 7 4 3 9" xfId="6128" xr:uid="{00000000-0005-0000-0000-0000EF170000}"/>
    <cellStyle name="Normal 7 4 4" xfId="6129" xr:uid="{00000000-0005-0000-0000-0000F0170000}"/>
    <cellStyle name="Normal 7 4 4 2" xfId="6130" xr:uid="{00000000-0005-0000-0000-0000F1170000}"/>
    <cellStyle name="Normal 7 4 4 2 2" xfId="6131" xr:uid="{00000000-0005-0000-0000-0000F2170000}"/>
    <cellStyle name="Normal 7 4 4 2 2 2" xfId="6132" xr:uid="{00000000-0005-0000-0000-0000F3170000}"/>
    <cellStyle name="Normal 7 4 4 2 2 2 2" xfId="6133" xr:uid="{00000000-0005-0000-0000-0000F4170000}"/>
    <cellStyle name="Normal 7 4 4 2 2 3" xfId="6134" xr:uid="{00000000-0005-0000-0000-0000F5170000}"/>
    <cellStyle name="Normal 7 4 4 2 3" xfId="6135" xr:uid="{00000000-0005-0000-0000-0000F6170000}"/>
    <cellStyle name="Normal 7 4 4 2 3 2" xfId="6136" xr:uid="{00000000-0005-0000-0000-0000F7170000}"/>
    <cellStyle name="Normal 7 4 4 2 3 2 2" xfId="6137" xr:uid="{00000000-0005-0000-0000-0000F8170000}"/>
    <cellStyle name="Normal 7 4 4 2 3 3" xfId="6138" xr:uid="{00000000-0005-0000-0000-0000F9170000}"/>
    <cellStyle name="Normal 7 4 4 2 4" xfId="6139" xr:uid="{00000000-0005-0000-0000-0000FA170000}"/>
    <cellStyle name="Normal 7 4 4 2 4 2" xfId="6140" xr:uid="{00000000-0005-0000-0000-0000FB170000}"/>
    <cellStyle name="Normal 7 4 4 2 5" xfId="6141" xr:uid="{00000000-0005-0000-0000-0000FC170000}"/>
    <cellStyle name="Normal 7 4 4 2 5 2" xfId="6142" xr:uid="{00000000-0005-0000-0000-0000FD170000}"/>
    <cellStyle name="Normal 7 4 4 2 6" xfId="6143" xr:uid="{00000000-0005-0000-0000-0000FE170000}"/>
    <cellStyle name="Normal 7 4 4 3" xfId="6144" xr:uid="{00000000-0005-0000-0000-0000FF170000}"/>
    <cellStyle name="Normal 7 4 4 3 2" xfId="6145" xr:uid="{00000000-0005-0000-0000-000000180000}"/>
    <cellStyle name="Normal 7 4 4 3 2 2" xfId="6146" xr:uid="{00000000-0005-0000-0000-000001180000}"/>
    <cellStyle name="Normal 7 4 4 3 3" xfId="6147" xr:uid="{00000000-0005-0000-0000-000002180000}"/>
    <cellStyle name="Normal 7 4 4 4" xfId="6148" xr:uid="{00000000-0005-0000-0000-000003180000}"/>
    <cellStyle name="Normal 7 4 4 4 2" xfId="6149" xr:uid="{00000000-0005-0000-0000-000004180000}"/>
    <cellStyle name="Normal 7 4 4 4 2 2" xfId="6150" xr:uid="{00000000-0005-0000-0000-000005180000}"/>
    <cellStyle name="Normal 7 4 4 4 3" xfId="6151" xr:uid="{00000000-0005-0000-0000-000006180000}"/>
    <cellStyle name="Normal 7 4 4 5" xfId="6152" xr:uid="{00000000-0005-0000-0000-000007180000}"/>
    <cellStyle name="Normal 7 4 4 5 2" xfId="6153" xr:uid="{00000000-0005-0000-0000-000008180000}"/>
    <cellStyle name="Normal 7 4 4 6" xfId="6154" xr:uid="{00000000-0005-0000-0000-000009180000}"/>
    <cellStyle name="Normal 7 4 4 6 2" xfId="6155" xr:uid="{00000000-0005-0000-0000-00000A180000}"/>
    <cellStyle name="Normal 7 4 4 7" xfId="6156" xr:uid="{00000000-0005-0000-0000-00000B180000}"/>
    <cellStyle name="Normal 7 4 5" xfId="6157" xr:uid="{00000000-0005-0000-0000-00000C180000}"/>
    <cellStyle name="Normal 7 4 5 2" xfId="6158" xr:uid="{00000000-0005-0000-0000-00000D180000}"/>
    <cellStyle name="Normal 7 4 5 2 2" xfId="6159" xr:uid="{00000000-0005-0000-0000-00000E180000}"/>
    <cellStyle name="Normal 7 4 5 2 2 2" xfId="6160" xr:uid="{00000000-0005-0000-0000-00000F180000}"/>
    <cellStyle name="Normal 7 4 5 2 2 2 2" xfId="6161" xr:uid="{00000000-0005-0000-0000-000010180000}"/>
    <cellStyle name="Normal 7 4 5 2 2 3" xfId="6162" xr:uid="{00000000-0005-0000-0000-000011180000}"/>
    <cellStyle name="Normal 7 4 5 2 3" xfId="6163" xr:uid="{00000000-0005-0000-0000-000012180000}"/>
    <cellStyle name="Normal 7 4 5 2 3 2" xfId="6164" xr:uid="{00000000-0005-0000-0000-000013180000}"/>
    <cellStyle name="Normal 7 4 5 2 3 2 2" xfId="6165" xr:uid="{00000000-0005-0000-0000-000014180000}"/>
    <cellStyle name="Normal 7 4 5 2 3 3" xfId="6166" xr:uid="{00000000-0005-0000-0000-000015180000}"/>
    <cellStyle name="Normal 7 4 5 2 4" xfId="6167" xr:uid="{00000000-0005-0000-0000-000016180000}"/>
    <cellStyle name="Normal 7 4 5 2 4 2" xfId="6168" xr:uid="{00000000-0005-0000-0000-000017180000}"/>
    <cellStyle name="Normal 7 4 5 2 5" xfId="6169" xr:uid="{00000000-0005-0000-0000-000018180000}"/>
    <cellStyle name="Normal 7 4 5 2 5 2" xfId="6170" xr:uid="{00000000-0005-0000-0000-000019180000}"/>
    <cellStyle name="Normal 7 4 5 2 6" xfId="6171" xr:uid="{00000000-0005-0000-0000-00001A180000}"/>
    <cellStyle name="Normal 7 4 5 3" xfId="6172" xr:uid="{00000000-0005-0000-0000-00001B180000}"/>
    <cellStyle name="Normal 7 4 5 3 2" xfId="6173" xr:uid="{00000000-0005-0000-0000-00001C180000}"/>
    <cellStyle name="Normal 7 4 5 3 2 2" xfId="6174" xr:uid="{00000000-0005-0000-0000-00001D180000}"/>
    <cellStyle name="Normal 7 4 5 3 3" xfId="6175" xr:uid="{00000000-0005-0000-0000-00001E180000}"/>
    <cellStyle name="Normal 7 4 5 4" xfId="6176" xr:uid="{00000000-0005-0000-0000-00001F180000}"/>
    <cellStyle name="Normal 7 4 5 4 2" xfId="6177" xr:uid="{00000000-0005-0000-0000-000020180000}"/>
    <cellStyle name="Normal 7 4 5 4 2 2" xfId="6178" xr:uid="{00000000-0005-0000-0000-000021180000}"/>
    <cellStyle name="Normal 7 4 5 4 3" xfId="6179" xr:uid="{00000000-0005-0000-0000-000022180000}"/>
    <cellStyle name="Normal 7 4 5 5" xfId="6180" xr:uid="{00000000-0005-0000-0000-000023180000}"/>
    <cellStyle name="Normal 7 4 5 5 2" xfId="6181" xr:uid="{00000000-0005-0000-0000-000024180000}"/>
    <cellStyle name="Normal 7 4 5 6" xfId="6182" xr:uid="{00000000-0005-0000-0000-000025180000}"/>
    <cellStyle name="Normal 7 4 5 6 2" xfId="6183" xr:uid="{00000000-0005-0000-0000-000026180000}"/>
    <cellStyle name="Normal 7 4 5 7" xfId="6184" xr:uid="{00000000-0005-0000-0000-000027180000}"/>
    <cellStyle name="Normal 7 4 6" xfId="6185" xr:uid="{00000000-0005-0000-0000-000028180000}"/>
    <cellStyle name="Normal 7 4 6 2" xfId="6186" xr:uid="{00000000-0005-0000-0000-000029180000}"/>
    <cellStyle name="Normal 7 4 6 2 2" xfId="6187" xr:uid="{00000000-0005-0000-0000-00002A180000}"/>
    <cellStyle name="Normal 7 4 6 2 2 2" xfId="6188" xr:uid="{00000000-0005-0000-0000-00002B180000}"/>
    <cellStyle name="Normal 7 4 6 2 3" xfId="6189" xr:uid="{00000000-0005-0000-0000-00002C180000}"/>
    <cellStyle name="Normal 7 4 6 3" xfId="6190" xr:uid="{00000000-0005-0000-0000-00002D180000}"/>
    <cellStyle name="Normal 7 4 6 3 2" xfId="6191" xr:uid="{00000000-0005-0000-0000-00002E180000}"/>
    <cellStyle name="Normal 7 4 6 3 2 2" xfId="6192" xr:uid="{00000000-0005-0000-0000-00002F180000}"/>
    <cellStyle name="Normal 7 4 6 3 3" xfId="6193" xr:uid="{00000000-0005-0000-0000-000030180000}"/>
    <cellStyle name="Normal 7 4 6 4" xfId="6194" xr:uid="{00000000-0005-0000-0000-000031180000}"/>
    <cellStyle name="Normal 7 4 6 4 2" xfId="6195" xr:uid="{00000000-0005-0000-0000-000032180000}"/>
    <cellStyle name="Normal 7 4 6 5" xfId="6196" xr:uid="{00000000-0005-0000-0000-000033180000}"/>
    <cellStyle name="Normal 7 4 6 5 2" xfId="6197" xr:uid="{00000000-0005-0000-0000-000034180000}"/>
    <cellStyle name="Normal 7 4 6 6" xfId="6198" xr:uid="{00000000-0005-0000-0000-000035180000}"/>
    <cellStyle name="Normal 7 4 7" xfId="6199" xr:uid="{00000000-0005-0000-0000-000036180000}"/>
    <cellStyle name="Normal 7 4 7 2" xfId="6200" xr:uid="{00000000-0005-0000-0000-000037180000}"/>
    <cellStyle name="Normal 7 4 7 2 2" xfId="6201" xr:uid="{00000000-0005-0000-0000-000038180000}"/>
    <cellStyle name="Normal 7 4 7 3" xfId="6202" xr:uid="{00000000-0005-0000-0000-000039180000}"/>
    <cellStyle name="Normal 7 4 8" xfId="6203" xr:uid="{00000000-0005-0000-0000-00003A180000}"/>
    <cellStyle name="Normal 7 4 8 2" xfId="6204" xr:uid="{00000000-0005-0000-0000-00003B180000}"/>
    <cellStyle name="Normal 7 4 8 2 2" xfId="6205" xr:uid="{00000000-0005-0000-0000-00003C180000}"/>
    <cellStyle name="Normal 7 4 8 3" xfId="6206" xr:uid="{00000000-0005-0000-0000-00003D180000}"/>
    <cellStyle name="Normal 7 4 9" xfId="6207" xr:uid="{00000000-0005-0000-0000-00003E180000}"/>
    <cellStyle name="Normal 7 4 9 2" xfId="6208" xr:uid="{00000000-0005-0000-0000-00003F180000}"/>
    <cellStyle name="Normal 7 5" xfId="6209" xr:uid="{00000000-0005-0000-0000-000040180000}"/>
    <cellStyle name="Normal 7 5 2" xfId="6210" xr:uid="{00000000-0005-0000-0000-000041180000}"/>
    <cellStyle name="Normal 7 5 2 2" xfId="6211" xr:uid="{00000000-0005-0000-0000-000042180000}"/>
    <cellStyle name="Normal 7 5 2 2 2" xfId="6212" xr:uid="{00000000-0005-0000-0000-000043180000}"/>
    <cellStyle name="Normal 7 5 2 2 2 2" xfId="6213" xr:uid="{00000000-0005-0000-0000-000044180000}"/>
    <cellStyle name="Normal 7 5 2 2 2 2 2" xfId="6214" xr:uid="{00000000-0005-0000-0000-000045180000}"/>
    <cellStyle name="Normal 7 5 2 2 2 3" xfId="6215" xr:uid="{00000000-0005-0000-0000-000046180000}"/>
    <cellStyle name="Normal 7 5 2 2 3" xfId="6216" xr:uid="{00000000-0005-0000-0000-000047180000}"/>
    <cellStyle name="Normal 7 5 2 2 3 2" xfId="6217" xr:uid="{00000000-0005-0000-0000-000048180000}"/>
    <cellStyle name="Normal 7 5 2 2 3 2 2" xfId="6218" xr:uid="{00000000-0005-0000-0000-000049180000}"/>
    <cellStyle name="Normal 7 5 2 2 3 3" xfId="6219" xr:uid="{00000000-0005-0000-0000-00004A180000}"/>
    <cellStyle name="Normal 7 5 2 2 4" xfId="6220" xr:uid="{00000000-0005-0000-0000-00004B180000}"/>
    <cellStyle name="Normal 7 5 2 2 4 2" xfId="6221" xr:uid="{00000000-0005-0000-0000-00004C180000}"/>
    <cellStyle name="Normal 7 5 2 2 5" xfId="6222" xr:uid="{00000000-0005-0000-0000-00004D180000}"/>
    <cellStyle name="Normal 7 5 2 2 5 2" xfId="6223" xr:uid="{00000000-0005-0000-0000-00004E180000}"/>
    <cellStyle name="Normal 7 5 2 2 6" xfId="6224" xr:uid="{00000000-0005-0000-0000-00004F180000}"/>
    <cellStyle name="Normal 7 5 2 3" xfId="6225" xr:uid="{00000000-0005-0000-0000-000050180000}"/>
    <cellStyle name="Normal 7 5 2 3 2" xfId="6226" xr:uid="{00000000-0005-0000-0000-000051180000}"/>
    <cellStyle name="Normal 7 5 2 3 2 2" xfId="6227" xr:uid="{00000000-0005-0000-0000-000052180000}"/>
    <cellStyle name="Normal 7 5 2 3 3" xfId="6228" xr:uid="{00000000-0005-0000-0000-000053180000}"/>
    <cellStyle name="Normal 7 5 2 4" xfId="6229" xr:uid="{00000000-0005-0000-0000-000054180000}"/>
    <cellStyle name="Normal 7 5 2 4 2" xfId="6230" xr:uid="{00000000-0005-0000-0000-000055180000}"/>
    <cellStyle name="Normal 7 5 2 4 2 2" xfId="6231" xr:uid="{00000000-0005-0000-0000-000056180000}"/>
    <cellStyle name="Normal 7 5 2 4 3" xfId="6232" xr:uid="{00000000-0005-0000-0000-000057180000}"/>
    <cellStyle name="Normal 7 5 2 5" xfId="6233" xr:uid="{00000000-0005-0000-0000-000058180000}"/>
    <cellStyle name="Normal 7 5 2 5 2" xfId="6234" xr:uid="{00000000-0005-0000-0000-000059180000}"/>
    <cellStyle name="Normal 7 5 2 6" xfId="6235" xr:uid="{00000000-0005-0000-0000-00005A180000}"/>
    <cellStyle name="Normal 7 5 2 6 2" xfId="6236" xr:uid="{00000000-0005-0000-0000-00005B180000}"/>
    <cellStyle name="Normal 7 5 2 7" xfId="6237" xr:uid="{00000000-0005-0000-0000-00005C180000}"/>
    <cellStyle name="Normal 7 5 3" xfId="6238" xr:uid="{00000000-0005-0000-0000-00005D180000}"/>
    <cellStyle name="Normal 7 5 3 2" xfId="6239" xr:uid="{00000000-0005-0000-0000-00005E180000}"/>
    <cellStyle name="Normal 7 5 3 2 2" xfId="6240" xr:uid="{00000000-0005-0000-0000-00005F180000}"/>
    <cellStyle name="Normal 7 5 3 2 2 2" xfId="6241" xr:uid="{00000000-0005-0000-0000-000060180000}"/>
    <cellStyle name="Normal 7 5 3 2 2 2 2" xfId="6242" xr:uid="{00000000-0005-0000-0000-000061180000}"/>
    <cellStyle name="Normal 7 5 3 2 2 3" xfId="6243" xr:uid="{00000000-0005-0000-0000-000062180000}"/>
    <cellStyle name="Normal 7 5 3 2 3" xfId="6244" xr:uid="{00000000-0005-0000-0000-000063180000}"/>
    <cellStyle name="Normal 7 5 3 2 3 2" xfId="6245" xr:uid="{00000000-0005-0000-0000-000064180000}"/>
    <cellStyle name="Normal 7 5 3 2 3 2 2" xfId="6246" xr:uid="{00000000-0005-0000-0000-000065180000}"/>
    <cellStyle name="Normal 7 5 3 2 3 3" xfId="6247" xr:uid="{00000000-0005-0000-0000-000066180000}"/>
    <cellStyle name="Normal 7 5 3 2 4" xfId="6248" xr:uid="{00000000-0005-0000-0000-000067180000}"/>
    <cellStyle name="Normal 7 5 3 2 4 2" xfId="6249" xr:uid="{00000000-0005-0000-0000-000068180000}"/>
    <cellStyle name="Normal 7 5 3 2 5" xfId="6250" xr:uid="{00000000-0005-0000-0000-000069180000}"/>
    <cellStyle name="Normal 7 5 3 2 5 2" xfId="6251" xr:uid="{00000000-0005-0000-0000-00006A180000}"/>
    <cellStyle name="Normal 7 5 3 2 6" xfId="6252" xr:uid="{00000000-0005-0000-0000-00006B180000}"/>
    <cellStyle name="Normal 7 5 3 3" xfId="6253" xr:uid="{00000000-0005-0000-0000-00006C180000}"/>
    <cellStyle name="Normal 7 5 3 3 2" xfId="6254" xr:uid="{00000000-0005-0000-0000-00006D180000}"/>
    <cellStyle name="Normal 7 5 3 3 2 2" xfId="6255" xr:uid="{00000000-0005-0000-0000-00006E180000}"/>
    <cellStyle name="Normal 7 5 3 3 3" xfId="6256" xr:uid="{00000000-0005-0000-0000-00006F180000}"/>
    <cellStyle name="Normal 7 5 3 4" xfId="6257" xr:uid="{00000000-0005-0000-0000-000070180000}"/>
    <cellStyle name="Normal 7 5 3 4 2" xfId="6258" xr:uid="{00000000-0005-0000-0000-000071180000}"/>
    <cellStyle name="Normal 7 5 3 4 2 2" xfId="6259" xr:uid="{00000000-0005-0000-0000-000072180000}"/>
    <cellStyle name="Normal 7 5 3 4 3" xfId="6260" xr:uid="{00000000-0005-0000-0000-000073180000}"/>
    <cellStyle name="Normal 7 5 3 5" xfId="6261" xr:uid="{00000000-0005-0000-0000-000074180000}"/>
    <cellStyle name="Normal 7 5 3 5 2" xfId="6262" xr:uid="{00000000-0005-0000-0000-000075180000}"/>
    <cellStyle name="Normal 7 5 3 6" xfId="6263" xr:uid="{00000000-0005-0000-0000-000076180000}"/>
    <cellStyle name="Normal 7 5 3 6 2" xfId="6264" xr:uid="{00000000-0005-0000-0000-000077180000}"/>
    <cellStyle name="Normal 7 5 3 7" xfId="6265" xr:uid="{00000000-0005-0000-0000-000078180000}"/>
    <cellStyle name="Normal 7 5 4" xfId="6266" xr:uid="{00000000-0005-0000-0000-000079180000}"/>
    <cellStyle name="Normal 7 5 4 2" xfId="6267" xr:uid="{00000000-0005-0000-0000-00007A180000}"/>
    <cellStyle name="Normal 7 5 4 2 2" xfId="6268" xr:uid="{00000000-0005-0000-0000-00007B180000}"/>
    <cellStyle name="Normal 7 5 4 2 2 2" xfId="6269" xr:uid="{00000000-0005-0000-0000-00007C180000}"/>
    <cellStyle name="Normal 7 5 4 2 3" xfId="6270" xr:uid="{00000000-0005-0000-0000-00007D180000}"/>
    <cellStyle name="Normal 7 5 4 3" xfId="6271" xr:uid="{00000000-0005-0000-0000-00007E180000}"/>
    <cellStyle name="Normal 7 5 4 3 2" xfId="6272" xr:uid="{00000000-0005-0000-0000-00007F180000}"/>
    <cellStyle name="Normal 7 5 4 3 2 2" xfId="6273" xr:uid="{00000000-0005-0000-0000-000080180000}"/>
    <cellStyle name="Normal 7 5 4 3 3" xfId="6274" xr:uid="{00000000-0005-0000-0000-000081180000}"/>
    <cellStyle name="Normal 7 5 4 4" xfId="6275" xr:uid="{00000000-0005-0000-0000-000082180000}"/>
    <cellStyle name="Normal 7 5 4 4 2" xfId="6276" xr:uid="{00000000-0005-0000-0000-000083180000}"/>
    <cellStyle name="Normal 7 5 4 5" xfId="6277" xr:uid="{00000000-0005-0000-0000-000084180000}"/>
    <cellStyle name="Normal 7 5 4 5 2" xfId="6278" xr:uid="{00000000-0005-0000-0000-000085180000}"/>
    <cellStyle name="Normal 7 5 4 6" xfId="6279" xr:uid="{00000000-0005-0000-0000-000086180000}"/>
    <cellStyle name="Normal 7 5 5" xfId="6280" xr:uid="{00000000-0005-0000-0000-000087180000}"/>
    <cellStyle name="Normal 7 5 5 2" xfId="6281" xr:uid="{00000000-0005-0000-0000-000088180000}"/>
    <cellStyle name="Normal 7 5 5 2 2" xfId="6282" xr:uid="{00000000-0005-0000-0000-000089180000}"/>
    <cellStyle name="Normal 7 5 5 3" xfId="6283" xr:uid="{00000000-0005-0000-0000-00008A180000}"/>
    <cellStyle name="Normal 7 5 6" xfId="6284" xr:uid="{00000000-0005-0000-0000-00008B180000}"/>
    <cellStyle name="Normal 7 5 6 2" xfId="6285" xr:uid="{00000000-0005-0000-0000-00008C180000}"/>
    <cellStyle name="Normal 7 5 6 2 2" xfId="6286" xr:uid="{00000000-0005-0000-0000-00008D180000}"/>
    <cellStyle name="Normal 7 5 6 3" xfId="6287" xr:uid="{00000000-0005-0000-0000-00008E180000}"/>
    <cellStyle name="Normal 7 5 7" xfId="6288" xr:uid="{00000000-0005-0000-0000-00008F180000}"/>
    <cellStyle name="Normal 7 5 7 2" xfId="6289" xr:uid="{00000000-0005-0000-0000-000090180000}"/>
    <cellStyle name="Normal 7 5 8" xfId="6290" xr:uid="{00000000-0005-0000-0000-000091180000}"/>
    <cellStyle name="Normal 7 5 8 2" xfId="6291" xr:uid="{00000000-0005-0000-0000-000092180000}"/>
    <cellStyle name="Normal 7 5 9" xfId="6292" xr:uid="{00000000-0005-0000-0000-000093180000}"/>
    <cellStyle name="Normal 7 6" xfId="6293" xr:uid="{00000000-0005-0000-0000-000094180000}"/>
    <cellStyle name="Normal 7 6 2" xfId="6294" xr:uid="{00000000-0005-0000-0000-000095180000}"/>
    <cellStyle name="Normal 7 6 2 2" xfId="6295" xr:uid="{00000000-0005-0000-0000-000096180000}"/>
    <cellStyle name="Normal 7 6 2 2 2" xfId="6296" xr:uid="{00000000-0005-0000-0000-000097180000}"/>
    <cellStyle name="Normal 7 6 2 2 2 2" xfId="6297" xr:uid="{00000000-0005-0000-0000-000098180000}"/>
    <cellStyle name="Normal 7 6 2 2 3" xfId="6298" xr:uid="{00000000-0005-0000-0000-000099180000}"/>
    <cellStyle name="Normal 7 6 2 3" xfId="6299" xr:uid="{00000000-0005-0000-0000-00009A180000}"/>
    <cellStyle name="Normal 7 6 2 3 2" xfId="6300" xr:uid="{00000000-0005-0000-0000-00009B180000}"/>
    <cellStyle name="Normal 7 6 2 3 2 2" xfId="6301" xr:uid="{00000000-0005-0000-0000-00009C180000}"/>
    <cellStyle name="Normal 7 6 2 3 3" xfId="6302" xr:uid="{00000000-0005-0000-0000-00009D180000}"/>
    <cellStyle name="Normal 7 6 2 4" xfId="6303" xr:uid="{00000000-0005-0000-0000-00009E180000}"/>
    <cellStyle name="Normal 7 6 2 4 2" xfId="6304" xr:uid="{00000000-0005-0000-0000-00009F180000}"/>
    <cellStyle name="Normal 7 6 2 5" xfId="6305" xr:uid="{00000000-0005-0000-0000-0000A0180000}"/>
    <cellStyle name="Normal 7 6 2 5 2" xfId="6306" xr:uid="{00000000-0005-0000-0000-0000A1180000}"/>
    <cellStyle name="Normal 7 6 2 6" xfId="6307" xr:uid="{00000000-0005-0000-0000-0000A2180000}"/>
    <cellStyle name="Normal 7 6 3" xfId="6308" xr:uid="{00000000-0005-0000-0000-0000A3180000}"/>
    <cellStyle name="Normal 7 6 3 2" xfId="6309" xr:uid="{00000000-0005-0000-0000-0000A4180000}"/>
    <cellStyle name="Normal 7 6 3 2 2" xfId="6310" xr:uid="{00000000-0005-0000-0000-0000A5180000}"/>
    <cellStyle name="Normal 7 6 3 3" xfId="6311" xr:uid="{00000000-0005-0000-0000-0000A6180000}"/>
    <cellStyle name="Normal 7 6 4" xfId="6312" xr:uid="{00000000-0005-0000-0000-0000A7180000}"/>
    <cellStyle name="Normal 7 6 4 2" xfId="6313" xr:uid="{00000000-0005-0000-0000-0000A8180000}"/>
    <cellStyle name="Normal 7 6 4 2 2" xfId="6314" xr:uid="{00000000-0005-0000-0000-0000A9180000}"/>
    <cellStyle name="Normal 7 6 4 3" xfId="6315" xr:uid="{00000000-0005-0000-0000-0000AA180000}"/>
    <cellStyle name="Normal 7 6 5" xfId="6316" xr:uid="{00000000-0005-0000-0000-0000AB180000}"/>
    <cellStyle name="Normal 7 6 5 2" xfId="6317" xr:uid="{00000000-0005-0000-0000-0000AC180000}"/>
    <cellStyle name="Normal 7 6 6" xfId="6318" xr:uid="{00000000-0005-0000-0000-0000AD180000}"/>
    <cellStyle name="Normal 7 6 6 2" xfId="6319" xr:uid="{00000000-0005-0000-0000-0000AE180000}"/>
    <cellStyle name="Normal 7 6 7" xfId="6320" xr:uid="{00000000-0005-0000-0000-0000AF180000}"/>
    <cellStyle name="Normal 7 7" xfId="6321" xr:uid="{00000000-0005-0000-0000-0000B0180000}"/>
    <cellStyle name="Normal 7 7 2" xfId="6322" xr:uid="{00000000-0005-0000-0000-0000B1180000}"/>
    <cellStyle name="Normal 7 7 2 2" xfId="6323" xr:uid="{00000000-0005-0000-0000-0000B2180000}"/>
    <cellStyle name="Normal 7 7 2 2 2" xfId="6324" xr:uid="{00000000-0005-0000-0000-0000B3180000}"/>
    <cellStyle name="Normal 7 7 2 2 2 2" xfId="6325" xr:uid="{00000000-0005-0000-0000-0000B4180000}"/>
    <cellStyle name="Normal 7 7 2 2 3" xfId="6326" xr:uid="{00000000-0005-0000-0000-0000B5180000}"/>
    <cellStyle name="Normal 7 7 2 3" xfId="6327" xr:uid="{00000000-0005-0000-0000-0000B6180000}"/>
    <cellStyle name="Normal 7 7 2 3 2" xfId="6328" xr:uid="{00000000-0005-0000-0000-0000B7180000}"/>
    <cellStyle name="Normal 7 7 2 3 2 2" xfId="6329" xr:uid="{00000000-0005-0000-0000-0000B8180000}"/>
    <cellStyle name="Normal 7 7 2 3 3" xfId="6330" xr:uid="{00000000-0005-0000-0000-0000B9180000}"/>
    <cellStyle name="Normal 7 7 2 4" xfId="6331" xr:uid="{00000000-0005-0000-0000-0000BA180000}"/>
    <cellStyle name="Normal 7 7 2 4 2" xfId="6332" xr:uid="{00000000-0005-0000-0000-0000BB180000}"/>
    <cellStyle name="Normal 7 7 2 5" xfId="6333" xr:uid="{00000000-0005-0000-0000-0000BC180000}"/>
    <cellStyle name="Normal 7 7 2 5 2" xfId="6334" xr:uid="{00000000-0005-0000-0000-0000BD180000}"/>
    <cellStyle name="Normal 7 7 2 6" xfId="6335" xr:uid="{00000000-0005-0000-0000-0000BE180000}"/>
    <cellStyle name="Normal 7 7 3" xfId="6336" xr:uid="{00000000-0005-0000-0000-0000BF180000}"/>
    <cellStyle name="Normal 7 7 3 2" xfId="6337" xr:uid="{00000000-0005-0000-0000-0000C0180000}"/>
    <cellStyle name="Normal 7 7 3 2 2" xfId="6338" xr:uid="{00000000-0005-0000-0000-0000C1180000}"/>
    <cellStyle name="Normal 7 7 3 3" xfId="6339" xr:uid="{00000000-0005-0000-0000-0000C2180000}"/>
    <cellStyle name="Normal 7 7 4" xfId="6340" xr:uid="{00000000-0005-0000-0000-0000C3180000}"/>
    <cellStyle name="Normal 7 7 4 2" xfId="6341" xr:uid="{00000000-0005-0000-0000-0000C4180000}"/>
    <cellStyle name="Normal 7 7 4 2 2" xfId="6342" xr:uid="{00000000-0005-0000-0000-0000C5180000}"/>
    <cellStyle name="Normal 7 7 4 3" xfId="6343" xr:uid="{00000000-0005-0000-0000-0000C6180000}"/>
    <cellStyle name="Normal 7 7 5" xfId="6344" xr:uid="{00000000-0005-0000-0000-0000C7180000}"/>
    <cellStyle name="Normal 7 7 5 2" xfId="6345" xr:uid="{00000000-0005-0000-0000-0000C8180000}"/>
    <cellStyle name="Normal 7 7 6" xfId="6346" xr:uid="{00000000-0005-0000-0000-0000C9180000}"/>
    <cellStyle name="Normal 7 7 6 2" xfId="6347" xr:uid="{00000000-0005-0000-0000-0000CA180000}"/>
    <cellStyle name="Normal 7 7 7" xfId="6348" xr:uid="{00000000-0005-0000-0000-0000CB180000}"/>
    <cellStyle name="Normal 7 8" xfId="6349" xr:uid="{00000000-0005-0000-0000-0000CC180000}"/>
    <cellStyle name="Normal 7 8 2" xfId="6350" xr:uid="{00000000-0005-0000-0000-0000CD180000}"/>
    <cellStyle name="Normal 7 8 2 2" xfId="6351" xr:uid="{00000000-0005-0000-0000-0000CE180000}"/>
    <cellStyle name="Normal 7 8 2 2 2" xfId="6352" xr:uid="{00000000-0005-0000-0000-0000CF180000}"/>
    <cellStyle name="Normal 7 8 2 3" xfId="6353" xr:uid="{00000000-0005-0000-0000-0000D0180000}"/>
    <cellStyle name="Normal 7 8 3" xfId="6354" xr:uid="{00000000-0005-0000-0000-0000D1180000}"/>
    <cellStyle name="Normal 7 8 3 2" xfId="6355" xr:uid="{00000000-0005-0000-0000-0000D2180000}"/>
    <cellStyle name="Normal 7 8 3 2 2" xfId="6356" xr:uid="{00000000-0005-0000-0000-0000D3180000}"/>
    <cellStyle name="Normal 7 8 3 3" xfId="6357" xr:uid="{00000000-0005-0000-0000-0000D4180000}"/>
    <cellStyle name="Normal 7 8 4" xfId="6358" xr:uid="{00000000-0005-0000-0000-0000D5180000}"/>
    <cellStyle name="Normal 7 8 4 2" xfId="6359" xr:uid="{00000000-0005-0000-0000-0000D6180000}"/>
    <cellStyle name="Normal 7 8 5" xfId="6360" xr:uid="{00000000-0005-0000-0000-0000D7180000}"/>
    <cellStyle name="Normal 7 8 5 2" xfId="6361" xr:uid="{00000000-0005-0000-0000-0000D8180000}"/>
    <cellStyle name="Normal 7 8 6" xfId="6362" xr:uid="{00000000-0005-0000-0000-0000D9180000}"/>
    <cellStyle name="Normal 7 9" xfId="6363" xr:uid="{00000000-0005-0000-0000-0000DA180000}"/>
    <cellStyle name="Normal 7 9 2" xfId="6364" xr:uid="{00000000-0005-0000-0000-0000DB180000}"/>
    <cellStyle name="Normal 7 9 2 2" xfId="6365" xr:uid="{00000000-0005-0000-0000-0000DC180000}"/>
    <cellStyle name="Normal 7 9 2 2 2" xfId="6366" xr:uid="{00000000-0005-0000-0000-0000DD180000}"/>
    <cellStyle name="Normal 7 9 2 3" xfId="6367" xr:uid="{00000000-0005-0000-0000-0000DE180000}"/>
    <cellStyle name="Normal 7 9 3" xfId="6368" xr:uid="{00000000-0005-0000-0000-0000DF180000}"/>
    <cellStyle name="Normal 7 9 3 2" xfId="6369" xr:uid="{00000000-0005-0000-0000-0000E0180000}"/>
    <cellStyle name="Normal 7 9 3 2 2" xfId="6370" xr:uid="{00000000-0005-0000-0000-0000E1180000}"/>
    <cellStyle name="Normal 7 9 3 3" xfId="6371" xr:uid="{00000000-0005-0000-0000-0000E2180000}"/>
    <cellStyle name="Normal 7 9 4" xfId="6372" xr:uid="{00000000-0005-0000-0000-0000E3180000}"/>
    <cellStyle name="Normal 7 9 4 2" xfId="6373" xr:uid="{00000000-0005-0000-0000-0000E4180000}"/>
    <cellStyle name="Normal 7 9 5" xfId="6374" xr:uid="{00000000-0005-0000-0000-0000E5180000}"/>
    <cellStyle name="Normal 7 9 5 2" xfId="6375" xr:uid="{00000000-0005-0000-0000-0000E6180000}"/>
    <cellStyle name="Normal 7 9 6" xfId="6376" xr:uid="{00000000-0005-0000-0000-0000E7180000}"/>
    <cellStyle name="Normal 7_BMT Performance Measures for ADM Review" xfId="6377" xr:uid="{00000000-0005-0000-0000-0000E8180000}"/>
    <cellStyle name="Normal 8" xfId="6378" xr:uid="{00000000-0005-0000-0000-0000E9180000}"/>
    <cellStyle name="Normal 8 10" xfId="6379" xr:uid="{00000000-0005-0000-0000-0000EA180000}"/>
    <cellStyle name="Normal 8 10 2" xfId="6380" xr:uid="{00000000-0005-0000-0000-0000EB180000}"/>
    <cellStyle name="Normal 8 10 2 2" xfId="6381" xr:uid="{00000000-0005-0000-0000-0000EC180000}"/>
    <cellStyle name="Normal 8 10 3" xfId="6382" xr:uid="{00000000-0005-0000-0000-0000ED180000}"/>
    <cellStyle name="Normal 8 11" xfId="6383" xr:uid="{00000000-0005-0000-0000-0000EE180000}"/>
    <cellStyle name="Normal 8 11 2" xfId="6384" xr:uid="{00000000-0005-0000-0000-0000EF180000}"/>
    <cellStyle name="Normal 8 12" xfId="6385" xr:uid="{00000000-0005-0000-0000-0000F0180000}"/>
    <cellStyle name="Normal 8 12 2" xfId="6386" xr:uid="{00000000-0005-0000-0000-0000F1180000}"/>
    <cellStyle name="Normal 8 13" xfId="6387" xr:uid="{00000000-0005-0000-0000-0000F2180000}"/>
    <cellStyle name="Normal 8 13 2" xfId="6388" xr:uid="{00000000-0005-0000-0000-0000F3180000}"/>
    <cellStyle name="Normal 8 14" xfId="6389" xr:uid="{00000000-0005-0000-0000-0000F4180000}"/>
    <cellStyle name="Normal 8 2" xfId="6390" xr:uid="{00000000-0005-0000-0000-0000F5180000}"/>
    <cellStyle name="Normal 8 2 10" xfId="6391" xr:uid="{00000000-0005-0000-0000-0000F6180000}"/>
    <cellStyle name="Normal 8 2 10 2" xfId="6392" xr:uid="{00000000-0005-0000-0000-0000F7180000}"/>
    <cellStyle name="Normal 8 2 11" xfId="6393" xr:uid="{00000000-0005-0000-0000-0000F8180000}"/>
    <cellStyle name="Normal 8 2 11 2" xfId="6394" xr:uid="{00000000-0005-0000-0000-0000F9180000}"/>
    <cellStyle name="Normal 8 2 12" xfId="6395" xr:uid="{00000000-0005-0000-0000-0000FA180000}"/>
    <cellStyle name="Normal 8 2 12 2" xfId="6396" xr:uid="{00000000-0005-0000-0000-0000FB180000}"/>
    <cellStyle name="Normal 8 2 13" xfId="6397" xr:uid="{00000000-0005-0000-0000-0000FC180000}"/>
    <cellStyle name="Normal 8 2 2" xfId="6398" xr:uid="{00000000-0005-0000-0000-0000FD180000}"/>
    <cellStyle name="Normal 8 2 2 10" xfId="6399" xr:uid="{00000000-0005-0000-0000-0000FE180000}"/>
    <cellStyle name="Normal 8 2 2 2" xfId="6400" xr:uid="{00000000-0005-0000-0000-0000FF180000}"/>
    <cellStyle name="Normal 8 2 2 2 2" xfId="6401" xr:uid="{00000000-0005-0000-0000-000000190000}"/>
    <cellStyle name="Normal 8 2 2 2 2 2" xfId="6402" xr:uid="{00000000-0005-0000-0000-000001190000}"/>
    <cellStyle name="Normal 8 2 2 2 2 2 2" xfId="6403" xr:uid="{00000000-0005-0000-0000-000002190000}"/>
    <cellStyle name="Normal 8 2 2 2 2 2 2 2" xfId="6404" xr:uid="{00000000-0005-0000-0000-000003190000}"/>
    <cellStyle name="Normal 8 2 2 2 2 2 3" xfId="6405" xr:uid="{00000000-0005-0000-0000-000004190000}"/>
    <cellStyle name="Normal 8 2 2 2 2 3" xfId="6406" xr:uid="{00000000-0005-0000-0000-000005190000}"/>
    <cellStyle name="Normal 8 2 2 2 2 3 2" xfId="6407" xr:uid="{00000000-0005-0000-0000-000006190000}"/>
    <cellStyle name="Normal 8 2 2 2 2 3 2 2" xfId="6408" xr:uid="{00000000-0005-0000-0000-000007190000}"/>
    <cellStyle name="Normal 8 2 2 2 2 3 3" xfId="6409" xr:uid="{00000000-0005-0000-0000-000008190000}"/>
    <cellStyle name="Normal 8 2 2 2 2 4" xfId="6410" xr:uid="{00000000-0005-0000-0000-000009190000}"/>
    <cellStyle name="Normal 8 2 2 2 2 4 2" xfId="6411" xr:uid="{00000000-0005-0000-0000-00000A190000}"/>
    <cellStyle name="Normal 8 2 2 2 2 5" xfId="6412" xr:uid="{00000000-0005-0000-0000-00000B190000}"/>
    <cellStyle name="Normal 8 2 2 2 2 5 2" xfId="6413" xr:uid="{00000000-0005-0000-0000-00000C190000}"/>
    <cellStyle name="Normal 8 2 2 2 2 6" xfId="6414" xr:uid="{00000000-0005-0000-0000-00000D190000}"/>
    <cellStyle name="Normal 8 2 2 2 3" xfId="6415" xr:uid="{00000000-0005-0000-0000-00000E190000}"/>
    <cellStyle name="Normal 8 2 2 2 3 2" xfId="6416" xr:uid="{00000000-0005-0000-0000-00000F190000}"/>
    <cellStyle name="Normal 8 2 2 2 3 2 2" xfId="6417" xr:uid="{00000000-0005-0000-0000-000010190000}"/>
    <cellStyle name="Normal 8 2 2 2 3 3" xfId="6418" xr:uid="{00000000-0005-0000-0000-000011190000}"/>
    <cellStyle name="Normal 8 2 2 2 4" xfId="6419" xr:uid="{00000000-0005-0000-0000-000012190000}"/>
    <cellStyle name="Normal 8 2 2 2 4 2" xfId="6420" xr:uid="{00000000-0005-0000-0000-000013190000}"/>
    <cellStyle name="Normal 8 2 2 2 4 2 2" xfId="6421" xr:uid="{00000000-0005-0000-0000-000014190000}"/>
    <cellStyle name="Normal 8 2 2 2 4 3" xfId="6422" xr:uid="{00000000-0005-0000-0000-000015190000}"/>
    <cellStyle name="Normal 8 2 2 2 5" xfId="6423" xr:uid="{00000000-0005-0000-0000-000016190000}"/>
    <cellStyle name="Normal 8 2 2 2 5 2" xfId="6424" xr:uid="{00000000-0005-0000-0000-000017190000}"/>
    <cellStyle name="Normal 8 2 2 2 6" xfId="6425" xr:uid="{00000000-0005-0000-0000-000018190000}"/>
    <cellStyle name="Normal 8 2 2 2 6 2" xfId="6426" xr:uid="{00000000-0005-0000-0000-000019190000}"/>
    <cellStyle name="Normal 8 2 2 2 7" xfId="6427" xr:uid="{00000000-0005-0000-0000-00001A190000}"/>
    <cellStyle name="Normal 8 2 2 3" xfId="6428" xr:uid="{00000000-0005-0000-0000-00001B190000}"/>
    <cellStyle name="Normal 8 2 2 3 2" xfId="6429" xr:uid="{00000000-0005-0000-0000-00001C190000}"/>
    <cellStyle name="Normal 8 2 2 3 2 2" xfId="6430" xr:uid="{00000000-0005-0000-0000-00001D190000}"/>
    <cellStyle name="Normal 8 2 2 3 2 2 2" xfId="6431" xr:uid="{00000000-0005-0000-0000-00001E190000}"/>
    <cellStyle name="Normal 8 2 2 3 2 2 2 2" xfId="6432" xr:uid="{00000000-0005-0000-0000-00001F190000}"/>
    <cellStyle name="Normal 8 2 2 3 2 2 3" xfId="6433" xr:uid="{00000000-0005-0000-0000-000020190000}"/>
    <cellStyle name="Normal 8 2 2 3 2 3" xfId="6434" xr:uid="{00000000-0005-0000-0000-000021190000}"/>
    <cellStyle name="Normal 8 2 2 3 2 3 2" xfId="6435" xr:uid="{00000000-0005-0000-0000-000022190000}"/>
    <cellStyle name="Normal 8 2 2 3 2 3 2 2" xfId="6436" xr:uid="{00000000-0005-0000-0000-000023190000}"/>
    <cellStyle name="Normal 8 2 2 3 2 3 3" xfId="6437" xr:uid="{00000000-0005-0000-0000-000024190000}"/>
    <cellStyle name="Normal 8 2 2 3 2 4" xfId="6438" xr:uid="{00000000-0005-0000-0000-000025190000}"/>
    <cellStyle name="Normal 8 2 2 3 2 4 2" xfId="6439" xr:uid="{00000000-0005-0000-0000-000026190000}"/>
    <cellStyle name="Normal 8 2 2 3 2 5" xfId="6440" xr:uid="{00000000-0005-0000-0000-000027190000}"/>
    <cellStyle name="Normal 8 2 2 3 2 5 2" xfId="6441" xr:uid="{00000000-0005-0000-0000-000028190000}"/>
    <cellStyle name="Normal 8 2 2 3 2 6" xfId="6442" xr:uid="{00000000-0005-0000-0000-000029190000}"/>
    <cellStyle name="Normal 8 2 2 3 3" xfId="6443" xr:uid="{00000000-0005-0000-0000-00002A190000}"/>
    <cellStyle name="Normal 8 2 2 3 3 2" xfId="6444" xr:uid="{00000000-0005-0000-0000-00002B190000}"/>
    <cellStyle name="Normal 8 2 2 3 3 2 2" xfId="6445" xr:uid="{00000000-0005-0000-0000-00002C190000}"/>
    <cellStyle name="Normal 8 2 2 3 3 3" xfId="6446" xr:uid="{00000000-0005-0000-0000-00002D190000}"/>
    <cellStyle name="Normal 8 2 2 3 4" xfId="6447" xr:uid="{00000000-0005-0000-0000-00002E190000}"/>
    <cellStyle name="Normal 8 2 2 3 4 2" xfId="6448" xr:uid="{00000000-0005-0000-0000-00002F190000}"/>
    <cellStyle name="Normal 8 2 2 3 4 2 2" xfId="6449" xr:uid="{00000000-0005-0000-0000-000030190000}"/>
    <cellStyle name="Normal 8 2 2 3 4 3" xfId="6450" xr:uid="{00000000-0005-0000-0000-000031190000}"/>
    <cellStyle name="Normal 8 2 2 3 5" xfId="6451" xr:uid="{00000000-0005-0000-0000-000032190000}"/>
    <cellStyle name="Normal 8 2 2 3 5 2" xfId="6452" xr:uid="{00000000-0005-0000-0000-000033190000}"/>
    <cellStyle name="Normal 8 2 2 3 6" xfId="6453" xr:uid="{00000000-0005-0000-0000-000034190000}"/>
    <cellStyle name="Normal 8 2 2 3 6 2" xfId="6454" xr:uid="{00000000-0005-0000-0000-000035190000}"/>
    <cellStyle name="Normal 8 2 2 3 7" xfId="6455" xr:uid="{00000000-0005-0000-0000-000036190000}"/>
    <cellStyle name="Normal 8 2 2 4" xfId="6456" xr:uid="{00000000-0005-0000-0000-000037190000}"/>
    <cellStyle name="Normal 8 2 2 4 2" xfId="6457" xr:uid="{00000000-0005-0000-0000-000038190000}"/>
    <cellStyle name="Normal 8 2 2 4 2 2" xfId="6458" xr:uid="{00000000-0005-0000-0000-000039190000}"/>
    <cellStyle name="Normal 8 2 2 4 2 2 2" xfId="6459" xr:uid="{00000000-0005-0000-0000-00003A190000}"/>
    <cellStyle name="Normal 8 2 2 4 2 3" xfId="6460" xr:uid="{00000000-0005-0000-0000-00003B190000}"/>
    <cellStyle name="Normal 8 2 2 4 3" xfId="6461" xr:uid="{00000000-0005-0000-0000-00003C190000}"/>
    <cellStyle name="Normal 8 2 2 4 3 2" xfId="6462" xr:uid="{00000000-0005-0000-0000-00003D190000}"/>
    <cellStyle name="Normal 8 2 2 4 3 2 2" xfId="6463" xr:uid="{00000000-0005-0000-0000-00003E190000}"/>
    <cellStyle name="Normal 8 2 2 4 3 3" xfId="6464" xr:uid="{00000000-0005-0000-0000-00003F190000}"/>
    <cellStyle name="Normal 8 2 2 4 4" xfId="6465" xr:uid="{00000000-0005-0000-0000-000040190000}"/>
    <cellStyle name="Normal 8 2 2 4 4 2" xfId="6466" xr:uid="{00000000-0005-0000-0000-000041190000}"/>
    <cellStyle name="Normal 8 2 2 4 5" xfId="6467" xr:uid="{00000000-0005-0000-0000-000042190000}"/>
    <cellStyle name="Normal 8 2 2 4 5 2" xfId="6468" xr:uid="{00000000-0005-0000-0000-000043190000}"/>
    <cellStyle name="Normal 8 2 2 4 6" xfId="6469" xr:uid="{00000000-0005-0000-0000-000044190000}"/>
    <cellStyle name="Normal 8 2 2 5" xfId="6470" xr:uid="{00000000-0005-0000-0000-000045190000}"/>
    <cellStyle name="Normal 8 2 2 5 2" xfId="6471" xr:uid="{00000000-0005-0000-0000-000046190000}"/>
    <cellStyle name="Normal 8 2 2 5 2 2" xfId="6472" xr:uid="{00000000-0005-0000-0000-000047190000}"/>
    <cellStyle name="Normal 8 2 2 5 2 2 2" xfId="6473" xr:uid="{00000000-0005-0000-0000-000048190000}"/>
    <cellStyle name="Normal 8 2 2 5 2 3" xfId="6474" xr:uid="{00000000-0005-0000-0000-000049190000}"/>
    <cellStyle name="Normal 8 2 2 5 3" xfId="6475" xr:uid="{00000000-0005-0000-0000-00004A190000}"/>
    <cellStyle name="Normal 8 2 2 5 3 2" xfId="6476" xr:uid="{00000000-0005-0000-0000-00004B190000}"/>
    <cellStyle name="Normal 8 2 2 5 3 2 2" xfId="6477" xr:uid="{00000000-0005-0000-0000-00004C190000}"/>
    <cellStyle name="Normal 8 2 2 5 3 3" xfId="6478" xr:uid="{00000000-0005-0000-0000-00004D190000}"/>
    <cellStyle name="Normal 8 2 2 5 4" xfId="6479" xr:uid="{00000000-0005-0000-0000-00004E190000}"/>
    <cellStyle name="Normal 8 2 2 5 4 2" xfId="6480" xr:uid="{00000000-0005-0000-0000-00004F190000}"/>
    <cellStyle name="Normal 8 2 2 5 5" xfId="6481" xr:uid="{00000000-0005-0000-0000-000050190000}"/>
    <cellStyle name="Normal 8 2 2 5 5 2" xfId="6482" xr:uid="{00000000-0005-0000-0000-000051190000}"/>
    <cellStyle name="Normal 8 2 2 5 6" xfId="6483" xr:uid="{00000000-0005-0000-0000-000052190000}"/>
    <cellStyle name="Normal 8 2 2 6" xfId="6484" xr:uid="{00000000-0005-0000-0000-000053190000}"/>
    <cellStyle name="Normal 8 2 2 6 2" xfId="6485" xr:uid="{00000000-0005-0000-0000-000054190000}"/>
    <cellStyle name="Normal 8 2 2 6 2 2" xfId="6486" xr:uid="{00000000-0005-0000-0000-000055190000}"/>
    <cellStyle name="Normal 8 2 2 6 3" xfId="6487" xr:uid="{00000000-0005-0000-0000-000056190000}"/>
    <cellStyle name="Normal 8 2 2 7" xfId="6488" xr:uid="{00000000-0005-0000-0000-000057190000}"/>
    <cellStyle name="Normal 8 2 2 7 2" xfId="6489" xr:uid="{00000000-0005-0000-0000-000058190000}"/>
    <cellStyle name="Normal 8 2 2 7 2 2" xfId="6490" xr:uid="{00000000-0005-0000-0000-000059190000}"/>
    <cellStyle name="Normal 8 2 2 7 3" xfId="6491" xr:uid="{00000000-0005-0000-0000-00005A190000}"/>
    <cellStyle name="Normal 8 2 2 8" xfId="6492" xr:uid="{00000000-0005-0000-0000-00005B190000}"/>
    <cellStyle name="Normal 8 2 2 8 2" xfId="6493" xr:uid="{00000000-0005-0000-0000-00005C190000}"/>
    <cellStyle name="Normal 8 2 2 9" xfId="6494" xr:uid="{00000000-0005-0000-0000-00005D190000}"/>
    <cellStyle name="Normal 8 2 2 9 2" xfId="6495" xr:uid="{00000000-0005-0000-0000-00005E190000}"/>
    <cellStyle name="Normal 8 2 3" xfId="6496" xr:uid="{00000000-0005-0000-0000-00005F190000}"/>
    <cellStyle name="Normal 8 2 3 2" xfId="6497" xr:uid="{00000000-0005-0000-0000-000060190000}"/>
    <cellStyle name="Normal 8 2 3 2 2" xfId="6498" xr:uid="{00000000-0005-0000-0000-000061190000}"/>
    <cellStyle name="Normal 8 2 3 2 2 2" xfId="6499" xr:uid="{00000000-0005-0000-0000-000062190000}"/>
    <cellStyle name="Normal 8 2 3 2 2 2 2" xfId="6500" xr:uid="{00000000-0005-0000-0000-000063190000}"/>
    <cellStyle name="Normal 8 2 3 2 2 2 2 2" xfId="6501" xr:uid="{00000000-0005-0000-0000-000064190000}"/>
    <cellStyle name="Normal 8 2 3 2 2 2 3" xfId="6502" xr:uid="{00000000-0005-0000-0000-000065190000}"/>
    <cellStyle name="Normal 8 2 3 2 2 3" xfId="6503" xr:uid="{00000000-0005-0000-0000-000066190000}"/>
    <cellStyle name="Normal 8 2 3 2 2 3 2" xfId="6504" xr:uid="{00000000-0005-0000-0000-000067190000}"/>
    <cellStyle name="Normal 8 2 3 2 2 3 2 2" xfId="6505" xr:uid="{00000000-0005-0000-0000-000068190000}"/>
    <cellStyle name="Normal 8 2 3 2 2 3 3" xfId="6506" xr:uid="{00000000-0005-0000-0000-000069190000}"/>
    <cellStyle name="Normal 8 2 3 2 2 4" xfId="6507" xr:uid="{00000000-0005-0000-0000-00006A190000}"/>
    <cellStyle name="Normal 8 2 3 2 2 4 2" xfId="6508" xr:uid="{00000000-0005-0000-0000-00006B190000}"/>
    <cellStyle name="Normal 8 2 3 2 2 5" xfId="6509" xr:uid="{00000000-0005-0000-0000-00006C190000}"/>
    <cellStyle name="Normal 8 2 3 2 2 5 2" xfId="6510" xr:uid="{00000000-0005-0000-0000-00006D190000}"/>
    <cellStyle name="Normal 8 2 3 2 2 6" xfId="6511" xr:uid="{00000000-0005-0000-0000-00006E190000}"/>
    <cellStyle name="Normal 8 2 3 2 3" xfId="6512" xr:uid="{00000000-0005-0000-0000-00006F190000}"/>
    <cellStyle name="Normal 8 2 3 2 3 2" xfId="6513" xr:uid="{00000000-0005-0000-0000-000070190000}"/>
    <cellStyle name="Normal 8 2 3 2 3 2 2" xfId="6514" xr:uid="{00000000-0005-0000-0000-000071190000}"/>
    <cellStyle name="Normal 8 2 3 2 3 3" xfId="6515" xr:uid="{00000000-0005-0000-0000-000072190000}"/>
    <cellStyle name="Normal 8 2 3 2 4" xfId="6516" xr:uid="{00000000-0005-0000-0000-000073190000}"/>
    <cellStyle name="Normal 8 2 3 2 4 2" xfId="6517" xr:uid="{00000000-0005-0000-0000-000074190000}"/>
    <cellStyle name="Normal 8 2 3 2 4 2 2" xfId="6518" xr:uid="{00000000-0005-0000-0000-000075190000}"/>
    <cellStyle name="Normal 8 2 3 2 4 3" xfId="6519" xr:uid="{00000000-0005-0000-0000-000076190000}"/>
    <cellStyle name="Normal 8 2 3 2 5" xfId="6520" xr:uid="{00000000-0005-0000-0000-000077190000}"/>
    <cellStyle name="Normal 8 2 3 2 5 2" xfId="6521" xr:uid="{00000000-0005-0000-0000-000078190000}"/>
    <cellStyle name="Normal 8 2 3 2 6" xfId="6522" xr:uid="{00000000-0005-0000-0000-000079190000}"/>
    <cellStyle name="Normal 8 2 3 2 6 2" xfId="6523" xr:uid="{00000000-0005-0000-0000-00007A190000}"/>
    <cellStyle name="Normal 8 2 3 2 7" xfId="6524" xr:uid="{00000000-0005-0000-0000-00007B190000}"/>
    <cellStyle name="Normal 8 2 3 3" xfId="6525" xr:uid="{00000000-0005-0000-0000-00007C190000}"/>
    <cellStyle name="Normal 8 2 3 3 2" xfId="6526" xr:uid="{00000000-0005-0000-0000-00007D190000}"/>
    <cellStyle name="Normal 8 2 3 3 2 2" xfId="6527" xr:uid="{00000000-0005-0000-0000-00007E190000}"/>
    <cellStyle name="Normal 8 2 3 3 2 2 2" xfId="6528" xr:uid="{00000000-0005-0000-0000-00007F190000}"/>
    <cellStyle name="Normal 8 2 3 3 2 2 2 2" xfId="6529" xr:uid="{00000000-0005-0000-0000-000080190000}"/>
    <cellStyle name="Normal 8 2 3 3 2 2 3" xfId="6530" xr:uid="{00000000-0005-0000-0000-000081190000}"/>
    <cellStyle name="Normal 8 2 3 3 2 3" xfId="6531" xr:uid="{00000000-0005-0000-0000-000082190000}"/>
    <cellStyle name="Normal 8 2 3 3 2 3 2" xfId="6532" xr:uid="{00000000-0005-0000-0000-000083190000}"/>
    <cellStyle name="Normal 8 2 3 3 2 3 2 2" xfId="6533" xr:uid="{00000000-0005-0000-0000-000084190000}"/>
    <cellStyle name="Normal 8 2 3 3 2 3 3" xfId="6534" xr:uid="{00000000-0005-0000-0000-000085190000}"/>
    <cellStyle name="Normal 8 2 3 3 2 4" xfId="6535" xr:uid="{00000000-0005-0000-0000-000086190000}"/>
    <cellStyle name="Normal 8 2 3 3 2 4 2" xfId="6536" xr:uid="{00000000-0005-0000-0000-000087190000}"/>
    <cellStyle name="Normal 8 2 3 3 2 5" xfId="6537" xr:uid="{00000000-0005-0000-0000-000088190000}"/>
    <cellStyle name="Normal 8 2 3 3 2 5 2" xfId="6538" xr:uid="{00000000-0005-0000-0000-000089190000}"/>
    <cellStyle name="Normal 8 2 3 3 2 6" xfId="6539" xr:uid="{00000000-0005-0000-0000-00008A190000}"/>
    <cellStyle name="Normal 8 2 3 3 3" xfId="6540" xr:uid="{00000000-0005-0000-0000-00008B190000}"/>
    <cellStyle name="Normal 8 2 3 3 3 2" xfId="6541" xr:uid="{00000000-0005-0000-0000-00008C190000}"/>
    <cellStyle name="Normal 8 2 3 3 3 2 2" xfId="6542" xr:uid="{00000000-0005-0000-0000-00008D190000}"/>
    <cellStyle name="Normal 8 2 3 3 3 3" xfId="6543" xr:uid="{00000000-0005-0000-0000-00008E190000}"/>
    <cellStyle name="Normal 8 2 3 3 4" xfId="6544" xr:uid="{00000000-0005-0000-0000-00008F190000}"/>
    <cellStyle name="Normal 8 2 3 3 4 2" xfId="6545" xr:uid="{00000000-0005-0000-0000-000090190000}"/>
    <cellStyle name="Normal 8 2 3 3 4 2 2" xfId="6546" xr:uid="{00000000-0005-0000-0000-000091190000}"/>
    <cellStyle name="Normal 8 2 3 3 4 3" xfId="6547" xr:uid="{00000000-0005-0000-0000-000092190000}"/>
    <cellStyle name="Normal 8 2 3 3 5" xfId="6548" xr:uid="{00000000-0005-0000-0000-000093190000}"/>
    <cellStyle name="Normal 8 2 3 3 5 2" xfId="6549" xr:uid="{00000000-0005-0000-0000-000094190000}"/>
    <cellStyle name="Normal 8 2 3 3 6" xfId="6550" xr:uid="{00000000-0005-0000-0000-000095190000}"/>
    <cellStyle name="Normal 8 2 3 3 6 2" xfId="6551" xr:uid="{00000000-0005-0000-0000-000096190000}"/>
    <cellStyle name="Normal 8 2 3 3 7" xfId="6552" xr:uid="{00000000-0005-0000-0000-000097190000}"/>
    <cellStyle name="Normal 8 2 3 4" xfId="6553" xr:uid="{00000000-0005-0000-0000-000098190000}"/>
    <cellStyle name="Normal 8 2 3 4 2" xfId="6554" xr:uid="{00000000-0005-0000-0000-000099190000}"/>
    <cellStyle name="Normal 8 2 3 4 2 2" xfId="6555" xr:uid="{00000000-0005-0000-0000-00009A190000}"/>
    <cellStyle name="Normal 8 2 3 4 2 2 2" xfId="6556" xr:uid="{00000000-0005-0000-0000-00009B190000}"/>
    <cellStyle name="Normal 8 2 3 4 2 3" xfId="6557" xr:uid="{00000000-0005-0000-0000-00009C190000}"/>
    <cellStyle name="Normal 8 2 3 4 3" xfId="6558" xr:uid="{00000000-0005-0000-0000-00009D190000}"/>
    <cellStyle name="Normal 8 2 3 4 3 2" xfId="6559" xr:uid="{00000000-0005-0000-0000-00009E190000}"/>
    <cellStyle name="Normal 8 2 3 4 3 2 2" xfId="6560" xr:uid="{00000000-0005-0000-0000-00009F190000}"/>
    <cellStyle name="Normal 8 2 3 4 3 3" xfId="6561" xr:uid="{00000000-0005-0000-0000-0000A0190000}"/>
    <cellStyle name="Normal 8 2 3 4 4" xfId="6562" xr:uid="{00000000-0005-0000-0000-0000A1190000}"/>
    <cellStyle name="Normal 8 2 3 4 4 2" xfId="6563" xr:uid="{00000000-0005-0000-0000-0000A2190000}"/>
    <cellStyle name="Normal 8 2 3 4 5" xfId="6564" xr:uid="{00000000-0005-0000-0000-0000A3190000}"/>
    <cellStyle name="Normal 8 2 3 4 5 2" xfId="6565" xr:uid="{00000000-0005-0000-0000-0000A4190000}"/>
    <cellStyle name="Normal 8 2 3 4 6" xfId="6566" xr:uid="{00000000-0005-0000-0000-0000A5190000}"/>
    <cellStyle name="Normal 8 2 3 5" xfId="6567" xr:uid="{00000000-0005-0000-0000-0000A6190000}"/>
    <cellStyle name="Normal 8 2 3 5 2" xfId="6568" xr:uid="{00000000-0005-0000-0000-0000A7190000}"/>
    <cellStyle name="Normal 8 2 3 5 2 2" xfId="6569" xr:uid="{00000000-0005-0000-0000-0000A8190000}"/>
    <cellStyle name="Normal 8 2 3 5 3" xfId="6570" xr:uid="{00000000-0005-0000-0000-0000A9190000}"/>
    <cellStyle name="Normal 8 2 3 6" xfId="6571" xr:uid="{00000000-0005-0000-0000-0000AA190000}"/>
    <cellStyle name="Normal 8 2 3 6 2" xfId="6572" xr:uid="{00000000-0005-0000-0000-0000AB190000}"/>
    <cellStyle name="Normal 8 2 3 6 2 2" xfId="6573" xr:uid="{00000000-0005-0000-0000-0000AC190000}"/>
    <cellStyle name="Normal 8 2 3 6 3" xfId="6574" xr:uid="{00000000-0005-0000-0000-0000AD190000}"/>
    <cellStyle name="Normal 8 2 3 7" xfId="6575" xr:uid="{00000000-0005-0000-0000-0000AE190000}"/>
    <cellStyle name="Normal 8 2 3 7 2" xfId="6576" xr:uid="{00000000-0005-0000-0000-0000AF190000}"/>
    <cellStyle name="Normal 8 2 3 8" xfId="6577" xr:uid="{00000000-0005-0000-0000-0000B0190000}"/>
    <cellStyle name="Normal 8 2 3 8 2" xfId="6578" xr:uid="{00000000-0005-0000-0000-0000B1190000}"/>
    <cellStyle name="Normal 8 2 3 9" xfId="6579" xr:uid="{00000000-0005-0000-0000-0000B2190000}"/>
    <cellStyle name="Normal 8 2 4" xfId="6580" xr:uid="{00000000-0005-0000-0000-0000B3190000}"/>
    <cellStyle name="Normal 8 2 4 2" xfId="6581" xr:uid="{00000000-0005-0000-0000-0000B4190000}"/>
    <cellStyle name="Normal 8 2 4 2 2" xfId="6582" xr:uid="{00000000-0005-0000-0000-0000B5190000}"/>
    <cellStyle name="Normal 8 2 4 2 2 2" xfId="6583" xr:uid="{00000000-0005-0000-0000-0000B6190000}"/>
    <cellStyle name="Normal 8 2 4 2 2 2 2" xfId="6584" xr:uid="{00000000-0005-0000-0000-0000B7190000}"/>
    <cellStyle name="Normal 8 2 4 2 2 3" xfId="6585" xr:uid="{00000000-0005-0000-0000-0000B8190000}"/>
    <cellStyle name="Normal 8 2 4 2 3" xfId="6586" xr:uid="{00000000-0005-0000-0000-0000B9190000}"/>
    <cellStyle name="Normal 8 2 4 2 3 2" xfId="6587" xr:uid="{00000000-0005-0000-0000-0000BA190000}"/>
    <cellStyle name="Normal 8 2 4 2 3 2 2" xfId="6588" xr:uid="{00000000-0005-0000-0000-0000BB190000}"/>
    <cellStyle name="Normal 8 2 4 2 3 3" xfId="6589" xr:uid="{00000000-0005-0000-0000-0000BC190000}"/>
    <cellStyle name="Normal 8 2 4 2 4" xfId="6590" xr:uid="{00000000-0005-0000-0000-0000BD190000}"/>
    <cellStyle name="Normal 8 2 4 2 4 2" xfId="6591" xr:uid="{00000000-0005-0000-0000-0000BE190000}"/>
    <cellStyle name="Normal 8 2 4 2 5" xfId="6592" xr:uid="{00000000-0005-0000-0000-0000BF190000}"/>
    <cellStyle name="Normal 8 2 4 2 5 2" xfId="6593" xr:uid="{00000000-0005-0000-0000-0000C0190000}"/>
    <cellStyle name="Normal 8 2 4 2 6" xfId="6594" xr:uid="{00000000-0005-0000-0000-0000C1190000}"/>
    <cellStyle name="Normal 8 2 4 3" xfId="6595" xr:uid="{00000000-0005-0000-0000-0000C2190000}"/>
    <cellStyle name="Normal 8 2 4 3 2" xfId="6596" xr:uid="{00000000-0005-0000-0000-0000C3190000}"/>
    <cellStyle name="Normal 8 2 4 3 2 2" xfId="6597" xr:uid="{00000000-0005-0000-0000-0000C4190000}"/>
    <cellStyle name="Normal 8 2 4 3 3" xfId="6598" xr:uid="{00000000-0005-0000-0000-0000C5190000}"/>
    <cellStyle name="Normal 8 2 4 4" xfId="6599" xr:uid="{00000000-0005-0000-0000-0000C6190000}"/>
    <cellStyle name="Normal 8 2 4 4 2" xfId="6600" xr:uid="{00000000-0005-0000-0000-0000C7190000}"/>
    <cellStyle name="Normal 8 2 4 4 2 2" xfId="6601" xr:uid="{00000000-0005-0000-0000-0000C8190000}"/>
    <cellStyle name="Normal 8 2 4 4 3" xfId="6602" xr:uid="{00000000-0005-0000-0000-0000C9190000}"/>
    <cellStyle name="Normal 8 2 4 5" xfId="6603" xr:uid="{00000000-0005-0000-0000-0000CA190000}"/>
    <cellStyle name="Normal 8 2 4 5 2" xfId="6604" xr:uid="{00000000-0005-0000-0000-0000CB190000}"/>
    <cellStyle name="Normal 8 2 4 6" xfId="6605" xr:uid="{00000000-0005-0000-0000-0000CC190000}"/>
    <cellStyle name="Normal 8 2 4 6 2" xfId="6606" xr:uid="{00000000-0005-0000-0000-0000CD190000}"/>
    <cellStyle name="Normal 8 2 4 7" xfId="6607" xr:uid="{00000000-0005-0000-0000-0000CE190000}"/>
    <cellStyle name="Normal 8 2 5" xfId="6608" xr:uid="{00000000-0005-0000-0000-0000CF190000}"/>
    <cellStyle name="Normal 8 2 5 2" xfId="6609" xr:uid="{00000000-0005-0000-0000-0000D0190000}"/>
    <cellStyle name="Normal 8 2 5 2 2" xfId="6610" xr:uid="{00000000-0005-0000-0000-0000D1190000}"/>
    <cellStyle name="Normal 8 2 5 2 2 2" xfId="6611" xr:uid="{00000000-0005-0000-0000-0000D2190000}"/>
    <cellStyle name="Normal 8 2 5 2 2 2 2" xfId="6612" xr:uid="{00000000-0005-0000-0000-0000D3190000}"/>
    <cellStyle name="Normal 8 2 5 2 2 3" xfId="6613" xr:uid="{00000000-0005-0000-0000-0000D4190000}"/>
    <cellStyle name="Normal 8 2 5 2 3" xfId="6614" xr:uid="{00000000-0005-0000-0000-0000D5190000}"/>
    <cellStyle name="Normal 8 2 5 2 3 2" xfId="6615" xr:uid="{00000000-0005-0000-0000-0000D6190000}"/>
    <cellStyle name="Normal 8 2 5 2 3 2 2" xfId="6616" xr:uid="{00000000-0005-0000-0000-0000D7190000}"/>
    <cellStyle name="Normal 8 2 5 2 3 3" xfId="6617" xr:uid="{00000000-0005-0000-0000-0000D8190000}"/>
    <cellStyle name="Normal 8 2 5 2 4" xfId="6618" xr:uid="{00000000-0005-0000-0000-0000D9190000}"/>
    <cellStyle name="Normal 8 2 5 2 4 2" xfId="6619" xr:uid="{00000000-0005-0000-0000-0000DA190000}"/>
    <cellStyle name="Normal 8 2 5 2 5" xfId="6620" xr:uid="{00000000-0005-0000-0000-0000DB190000}"/>
    <cellStyle name="Normal 8 2 5 2 5 2" xfId="6621" xr:uid="{00000000-0005-0000-0000-0000DC190000}"/>
    <cellStyle name="Normal 8 2 5 2 6" xfId="6622" xr:uid="{00000000-0005-0000-0000-0000DD190000}"/>
    <cellStyle name="Normal 8 2 5 3" xfId="6623" xr:uid="{00000000-0005-0000-0000-0000DE190000}"/>
    <cellStyle name="Normal 8 2 5 3 2" xfId="6624" xr:uid="{00000000-0005-0000-0000-0000DF190000}"/>
    <cellStyle name="Normal 8 2 5 3 2 2" xfId="6625" xr:uid="{00000000-0005-0000-0000-0000E0190000}"/>
    <cellStyle name="Normal 8 2 5 3 3" xfId="6626" xr:uid="{00000000-0005-0000-0000-0000E1190000}"/>
    <cellStyle name="Normal 8 2 5 4" xfId="6627" xr:uid="{00000000-0005-0000-0000-0000E2190000}"/>
    <cellStyle name="Normal 8 2 5 4 2" xfId="6628" xr:uid="{00000000-0005-0000-0000-0000E3190000}"/>
    <cellStyle name="Normal 8 2 5 4 2 2" xfId="6629" xr:uid="{00000000-0005-0000-0000-0000E4190000}"/>
    <cellStyle name="Normal 8 2 5 4 3" xfId="6630" xr:uid="{00000000-0005-0000-0000-0000E5190000}"/>
    <cellStyle name="Normal 8 2 5 5" xfId="6631" xr:uid="{00000000-0005-0000-0000-0000E6190000}"/>
    <cellStyle name="Normal 8 2 5 5 2" xfId="6632" xr:uid="{00000000-0005-0000-0000-0000E7190000}"/>
    <cellStyle name="Normal 8 2 5 6" xfId="6633" xr:uid="{00000000-0005-0000-0000-0000E8190000}"/>
    <cellStyle name="Normal 8 2 5 6 2" xfId="6634" xr:uid="{00000000-0005-0000-0000-0000E9190000}"/>
    <cellStyle name="Normal 8 2 5 7" xfId="6635" xr:uid="{00000000-0005-0000-0000-0000EA190000}"/>
    <cellStyle name="Normal 8 2 6" xfId="6636" xr:uid="{00000000-0005-0000-0000-0000EB190000}"/>
    <cellStyle name="Normal 8 2 6 2" xfId="6637" xr:uid="{00000000-0005-0000-0000-0000EC190000}"/>
    <cellStyle name="Normal 8 2 6 2 2" xfId="6638" xr:uid="{00000000-0005-0000-0000-0000ED190000}"/>
    <cellStyle name="Normal 8 2 6 2 2 2" xfId="6639" xr:uid="{00000000-0005-0000-0000-0000EE190000}"/>
    <cellStyle name="Normal 8 2 6 2 3" xfId="6640" xr:uid="{00000000-0005-0000-0000-0000EF190000}"/>
    <cellStyle name="Normal 8 2 6 3" xfId="6641" xr:uid="{00000000-0005-0000-0000-0000F0190000}"/>
    <cellStyle name="Normal 8 2 6 3 2" xfId="6642" xr:uid="{00000000-0005-0000-0000-0000F1190000}"/>
    <cellStyle name="Normal 8 2 6 3 2 2" xfId="6643" xr:uid="{00000000-0005-0000-0000-0000F2190000}"/>
    <cellStyle name="Normal 8 2 6 3 3" xfId="6644" xr:uid="{00000000-0005-0000-0000-0000F3190000}"/>
    <cellStyle name="Normal 8 2 6 4" xfId="6645" xr:uid="{00000000-0005-0000-0000-0000F4190000}"/>
    <cellStyle name="Normal 8 2 6 4 2" xfId="6646" xr:uid="{00000000-0005-0000-0000-0000F5190000}"/>
    <cellStyle name="Normal 8 2 6 5" xfId="6647" xr:uid="{00000000-0005-0000-0000-0000F6190000}"/>
    <cellStyle name="Normal 8 2 6 5 2" xfId="6648" xr:uid="{00000000-0005-0000-0000-0000F7190000}"/>
    <cellStyle name="Normal 8 2 6 6" xfId="6649" xr:uid="{00000000-0005-0000-0000-0000F8190000}"/>
    <cellStyle name="Normal 8 2 7" xfId="6650" xr:uid="{00000000-0005-0000-0000-0000F9190000}"/>
    <cellStyle name="Normal 8 2 7 2" xfId="6651" xr:uid="{00000000-0005-0000-0000-0000FA190000}"/>
    <cellStyle name="Normal 8 2 7 2 2" xfId="6652" xr:uid="{00000000-0005-0000-0000-0000FB190000}"/>
    <cellStyle name="Normal 8 2 7 2 2 2" xfId="6653" xr:uid="{00000000-0005-0000-0000-0000FC190000}"/>
    <cellStyle name="Normal 8 2 7 2 3" xfId="6654" xr:uid="{00000000-0005-0000-0000-0000FD190000}"/>
    <cellStyle name="Normal 8 2 7 3" xfId="6655" xr:uid="{00000000-0005-0000-0000-0000FE190000}"/>
    <cellStyle name="Normal 8 2 7 3 2" xfId="6656" xr:uid="{00000000-0005-0000-0000-0000FF190000}"/>
    <cellStyle name="Normal 8 2 7 3 2 2" xfId="6657" xr:uid="{00000000-0005-0000-0000-0000001A0000}"/>
    <cellStyle name="Normal 8 2 7 3 3" xfId="6658" xr:uid="{00000000-0005-0000-0000-0000011A0000}"/>
    <cellStyle name="Normal 8 2 7 4" xfId="6659" xr:uid="{00000000-0005-0000-0000-0000021A0000}"/>
    <cellStyle name="Normal 8 2 7 4 2" xfId="6660" xr:uid="{00000000-0005-0000-0000-0000031A0000}"/>
    <cellStyle name="Normal 8 2 7 5" xfId="6661" xr:uid="{00000000-0005-0000-0000-0000041A0000}"/>
    <cellStyle name="Normal 8 2 7 5 2" xfId="6662" xr:uid="{00000000-0005-0000-0000-0000051A0000}"/>
    <cellStyle name="Normal 8 2 7 6" xfId="6663" xr:uid="{00000000-0005-0000-0000-0000061A0000}"/>
    <cellStyle name="Normal 8 2 8" xfId="6664" xr:uid="{00000000-0005-0000-0000-0000071A0000}"/>
    <cellStyle name="Normal 8 2 8 2" xfId="6665" xr:uid="{00000000-0005-0000-0000-0000081A0000}"/>
    <cellStyle name="Normal 8 2 8 2 2" xfId="6666" xr:uid="{00000000-0005-0000-0000-0000091A0000}"/>
    <cellStyle name="Normal 8 2 8 3" xfId="6667" xr:uid="{00000000-0005-0000-0000-00000A1A0000}"/>
    <cellStyle name="Normal 8 2 9" xfId="6668" xr:uid="{00000000-0005-0000-0000-00000B1A0000}"/>
    <cellStyle name="Normal 8 2 9 2" xfId="6669" xr:uid="{00000000-0005-0000-0000-00000C1A0000}"/>
    <cellStyle name="Normal 8 2 9 2 2" xfId="6670" xr:uid="{00000000-0005-0000-0000-00000D1A0000}"/>
    <cellStyle name="Normal 8 2 9 3" xfId="6671" xr:uid="{00000000-0005-0000-0000-00000E1A0000}"/>
    <cellStyle name="Normal 8 3" xfId="6672" xr:uid="{00000000-0005-0000-0000-00000F1A0000}"/>
    <cellStyle name="Normal 8 3 10" xfId="6673" xr:uid="{00000000-0005-0000-0000-0000101A0000}"/>
    <cellStyle name="Normal 8 3 10 2" xfId="6674" xr:uid="{00000000-0005-0000-0000-0000111A0000}"/>
    <cellStyle name="Normal 8 3 11" xfId="6675" xr:uid="{00000000-0005-0000-0000-0000121A0000}"/>
    <cellStyle name="Normal 8 3 11 2" xfId="6676" xr:uid="{00000000-0005-0000-0000-0000131A0000}"/>
    <cellStyle name="Normal 8 3 12" xfId="6677" xr:uid="{00000000-0005-0000-0000-0000141A0000}"/>
    <cellStyle name="Normal 8 3 12 2" xfId="6678" xr:uid="{00000000-0005-0000-0000-0000151A0000}"/>
    <cellStyle name="Normal 8 3 13" xfId="6679" xr:uid="{00000000-0005-0000-0000-0000161A0000}"/>
    <cellStyle name="Normal 8 3 2" xfId="6680" xr:uid="{00000000-0005-0000-0000-0000171A0000}"/>
    <cellStyle name="Normal 8 3 2 2" xfId="6681" xr:uid="{00000000-0005-0000-0000-0000181A0000}"/>
    <cellStyle name="Normal 8 3 2 2 2" xfId="6682" xr:uid="{00000000-0005-0000-0000-0000191A0000}"/>
    <cellStyle name="Normal 8 3 2 2 2 2" xfId="6683" xr:uid="{00000000-0005-0000-0000-00001A1A0000}"/>
    <cellStyle name="Normal 8 3 2 2 2 2 2" xfId="6684" xr:uid="{00000000-0005-0000-0000-00001B1A0000}"/>
    <cellStyle name="Normal 8 3 2 2 2 2 2 2" xfId="6685" xr:uid="{00000000-0005-0000-0000-00001C1A0000}"/>
    <cellStyle name="Normal 8 3 2 2 2 2 3" xfId="6686" xr:uid="{00000000-0005-0000-0000-00001D1A0000}"/>
    <cellStyle name="Normal 8 3 2 2 2 3" xfId="6687" xr:uid="{00000000-0005-0000-0000-00001E1A0000}"/>
    <cellStyle name="Normal 8 3 2 2 2 3 2" xfId="6688" xr:uid="{00000000-0005-0000-0000-00001F1A0000}"/>
    <cellStyle name="Normal 8 3 2 2 2 3 2 2" xfId="6689" xr:uid="{00000000-0005-0000-0000-0000201A0000}"/>
    <cellStyle name="Normal 8 3 2 2 2 3 3" xfId="6690" xr:uid="{00000000-0005-0000-0000-0000211A0000}"/>
    <cellStyle name="Normal 8 3 2 2 2 4" xfId="6691" xr:uid="{00000000-0005-0000-0000-0000221A0000}"/>
    <cellStyle name="Normal 8 3 2 2 2 4 2" xfId="6692" xr:uid="{00000000-0005-0000-0000-0000231A0000}"/>
    <cellStyle name="Normal 8 3 2 2 2 5" xfId="6693" xr:uid="{00000000-0005-0000-0000-0000241A0000}"/>
    <cellStyle name="Normal 8 3 2 2 2 5 2" xfId="6694" xr:uid="{00000000-0005-0000-0000-0000251A0000}"/>
    <cellStyle name="Normal 8 3 2 2 2 6" xfId="6695" xr:uid="{00000000-0005-0000-0000-0000261A0000}"/>
    <cellStyle name="Normal 8 3 2 2 3" xfId="6696" xr:uid="{00000000-0005-0000-0000-0000271A0000}"/>
    <cellStyle name="Normal 8 3 2 2 3 2" xfId="6697" xr:uid="{00000000-0005-0000-0000-0000281A0000}"/>
    <cellStyle name="Normal 8 3 2 2 3 2 2" xfId="6698" xr:uid="{00000000-0005-0000-0000-0000291A0000}"/>
    <cellStyle name="Normal 8 3 2 2 3 3" xfId="6699" xr:uid="{00000000-0005-0000-0000-00002A1A0000}"/>
    <cellStyle name="Normal 8 3 2 2 4" xfId="6700" xr:uid="{00000000-0005-0000-0000-00002B1A0000}"/>
    <cellStyle name="Normal 8 3 2 2 4 2" xfId="6701" xr:uid="{00000000-0005-0000-0000-00002C1A0000}"/>
    <cellStyle name="Normal 8 3 2 2 4 2 2" xfId="6702" xr:uid="{00000000-0005-0000-0000-00002D1A0000}"/>
    <cellStyle name="Normal 8 3 2 2 4 3" xfId="6703" xr:uid="{00000000-0005-0000-0000-00002E1A0000}"/>
    <cellStyle name="Normal 8 3 2 2 5" xfId="6704" xr:uid="{00000000-0005-0000-0000-00002F1A0000}"/>
    <cellStyle name="Normal 8 3 2 2 5 2" xfId="6705" xr:uid="{00000000-0005-0000-0000-0000301A0000}"/>
    <cellStyle name="Normal 8 3 2 2 6" xfId="6706" xr:uid="{00000000-0005-0000-0000-0000311A0000}"/>
    <cellStyle name="Normal 8 3 2 2 6 2" xfId="6707" xr:uid="{00000000-0005-0000-0000-0000321A0000}"/>
    <cellStyle name="Normal 8 3 2 2 7" xfId="6708" xr:uid="{00000000-0005-0000-0000-0000331A0000}"/>
    <cellStyle name="Normal 8 3 2 3" xfId="6709" xr:uid="{00000000-0005-0000-0000-0000341A0000}"/>
    <cellStyle name="Normal 8 3 2 3 2" xfId="6710" xr:uid="{00000000-0005-0000-0000-0000351A0000}"/>
    <cellStyle name="Normal 8 3 2 3 2 2" xfId="6711" xr:uid="{00000000-0005-0000-0000-0000361A0000}"/>
    <cellStyle name="Normal 8 3 2 3 2 2 2" xfId="6712" xr:uid="{00000000-0005-0000-0000-0000371A0000}"/>
    <cellStyle name="Normal 8 3 2 3 2 2 2 2" xfId="6713" xr:uid="{00000000-0005-0000-0000-0000381A0000}"/>
    <cellStyle name="Normal 8 3 2 3 2 2 3" xfId="6714" xr:uid="{00000000-0005-0000-0000-0000391A0000}"/>
    <cellStyle name="Normal 8 3 2 3 2 3" xfId="6715" xr:uid="{00000000-0005-0000-0000-00003A1A0000}"/>
    <cellStyle name="Normal 8 3 2 3 2 3 2" xfId="6716" xr:uid="{00000000-0005-0000-0000-00003B1A0000}"/>
    <cellStyle name="Normal 8 3 2 3 2 3 2 2" xfId="6717" xr:uid="{00000000-0005-0000-0000-00003C1A0000}"/>
    <cellStyle name="Normal 8 3 2 3 2 3 3" xfId="6718" xr:uid="{00000000-0005-0000-0000-00003D1A0000}"/>
    <cellStyle name="Normal 8 3 2 3 2 4" xfId="6719" xr:uid="{00000000-0005-0000-0000-00003E1A0000}"/>
    <cellStyle name="Normal 8 3 2 3 2 4 2" xfId="6720" xr:uid="{00000000-0005-0000-0000-00003F1A0000}"/>
    <cellStyle name="Normal 8 3 2 3 2 5" xfId="6721" xr:uid="{00000000-0005-0000-0000-0000401A0000}"/>
    <cellStyle name="Normal 8 3 2 3 2 5 2" xfId="6722" xr:uid="{00000000-0005-0000-0000-0000411A0000}"/>
    <cellStyle name="Normal 8 3 2 3 2 6" xfId="6723" xr:uid="{00000000-0005-0000-0000-0000421A0000}"/>
    <cellStyle name="Normal 8 3 2 3 3" xfId="6724" xr:uid="{00000000-0005-0000-0000-0000431A0000}"/>
    <cellStyle name="Normal 8 3 2 3 3 2" xfId="6725" xr:uid="{00000000-0005-0000-0000-0000441A0000}"/>
    <cellStyle name="Normal 8 3 2 3 3 2 2" xfId="6726" xr:uid="{00000000-0005-0000-0000-0000451A0000}"/>
    <cellStyle name="Normal 8 3 2 3 3 3" xfId="6727" xr:uid="{00000000-0005-0000-0000-0000461A0000}"/>
    <cellStyle name="Normal 8 3 2 3 4" xfId="6728" xr:uid="{00000000-0005-0000-0000-0000471A0000}"/>
    <cellStyle name="Normal 8 3 2 3 4 2" xfId="6729" xr:uid="{00000000-0005-0000-0000-0000481A0000}"/>
    <cellStyle name="Normal 8 3 2 3 4 2 2" xfId="6730" xr:uid="{00000000-0005-0000-0000-0000491A0000}"/>
    <cellStyle name="Normal 8 3 2 3 4 3" xfId="6731" xr:uid="{00000000-0005-0000-0000-00004A1A0000}"/>
    <cellStyle name="Normal 8 3 2 3 5" xfId="6732" xr:uid="{00000000-0005-0000-0000-00004B1A0000}"/>
    <cellStyle name="Normal 8 3 2 3 5 2" xfId="6733" xr:uid="{00000000-0005-0000-0000-00004C1A0000}"/>
    <cellStyle name="Normal 8 3 2 3 6" xfId="6734" xr:uid="{00000000-0005-0000-0000-00004D1A0000}"/>
    <cellStyle name="Normal 8 3 2 3 6 2" xfId="6735" xr:uid="{00000000-0005-0000-0000-00004E1A0000}"/>
    <cellStyle name="Normal 8 3 2 3 7" xfId="6736" xr:uid="{00000000-0005-0000-0000-00004F1A0000}"/>
    <cellStyle name="Normal 8 3 2 4" xfId="6737" xr:uid="{00000000-0005-0000-0000-0000501A0000}"/>
    <cellStyle name="Normal 8 3 2 4 2" xfId="6738" xr:uid="{00000000-0005-0000-0000-0000511A0000}"/>
    <cellStyle name="Normal 8 3 2 4 2 2" xfId="6739" xr:uid="{00000000-0005-0000-0000-0000521A0000}"/>
    <cellStyle name="Normal 8 3 2 4 2 2 2" xfId="6740" xr:uid="{00000000-0005-0000-0000-0000531A0000}"/>
    <cellStyle name="Normal 8 3 2 4 2 3" xfId="6741" xr:uid="{00000000-0005-0000-0000-0000541A0000}"/>
    <cellStyle name="Normal 8 3 2 4 3" xfId="6742" xr:uid="{00000000-0005-0000-0000-0000551A0000}"/>
    <cellStyle name="Normal 8 3 2 4 3 2" xfId="6743" xr:uid="{00000000-0005-0000-0000-0000561A0000}"/>
    <cellStyle name="Normal 8 3 2 4 3 2 2" xfId="6744" xr:uid="{00000000-0005-0000-0000-0000571A0000}"/>
    <cellStyle name="Normal 8 3 2 4 3 3" xfId="6745" xr:uid="{00000000-0005-0000-0000-0000581A0000}"/>
    <cellStyle name="Normal 8 3 2 4 4" xfId="6746" xr:uid="{00000000-0005-0000-0000-0000591A0000}"/>
    <cellStyle name="Normal 8 3 2 4 4 2" xfId="6747" xr:uid="{00000000-0005-0000-0000-00005A1A0000}"/>
    <cellStyle name="Normal 8 3 2 4 5" xfId="6748" xr:uid="{00000000-0005-0000-0000-00005B1A0000}"/>
    <cellStyle name="Normal 8 3 2 4 5 2" xfId="6749" xr:uid="{00000000-0005-0000-0000-00005C1A0000}"/>
    <cellStyle name="Normal 8 3 2 4 6" xfId="6750" xr:uid="{00000000-0005-0000-0000-00005D1A0000}"/>
    <cellStyle name="Normal 8 3 2 5" xfId="6751" xr:uid="{00000000-0005-0000-0000-00005E1A0000}"/>
    <cellStyle name="Normal 8 3 2 5 2" xfId="6752" xr:uid="{00000000-0005-0000-0000-00005F1A0000}"/>
    <cellStyle name="Normal 8 3 2 5 2 2" xfId="6753" xr:uid="{00000000-0005-0000-0000-0000601A0000}"/>
    <cellStyle name="Normal 8 3 2 5 3" xfId="6754" xr:uid="{00000000-0005-0000-0000-0000611A0000}"/>
    <cellStyle name="Normal 8 3 2 6" xfId="6755" xr:uid="{00000000-0005-0000-0000-0000621A0000}"/>
    <cellStyle name="Normal 8 3 2 6 2" xfId="6756" xr:uid="{00000000-0005-0000-0000-0000631A0000}"/>
    <cellStyle name="Normal 8 3 2 6 2 2" xfId="6757" xr:uid="{00000000-0005-0000-0000-0000641A0000}"/>
    <cellStyle name="Normal 8 3 2 6 3" xfId="6758" xr:uid="{00000000-0005-0000-0000-0000651A0000}"/>
    <cellStyle name="Normal 8 3 2 7" xfId="6759" xr:uid="{00000000-0005-0000-0000-0000661A0000}"/>
    <cellStyle name="Normal 8 3 2 7 2" xfId="6760" xr:uid="{00000000-0005-0000-0000-0000671A0000}"/>
    <cellStyle name="Normal 8 3 2 8" xfId="6761" xr:uid="{00000000-0005-0000-0000-0000681A0000}"/>
    <cellStyle name="Normal 8 3 2 8 2" xfId="6762" xr:uid="{00000000-0005-0000-0000-0000691A0000}"/>
    <cellStyle name="Normal 8 3 2 9" xfId="6763" xr:uid="{00000000-0005-0000-0000-00006A1A0000}"/>
    <cellStyle name="Normal 8 3 3" xfId="6764" xr:uid="{00000000-0005-0000-0000-00006B1A0000}"/>
    <cellStyle name="Normal 8 3 3 2" xfId="6765" xr:uid="{00000000-0005-0000-0000-00006C1A0000}"/>
    <cellStyle name="Normal 8 3 3 2 2" xfId="6766" xr:uid="{00000000-0005-0000-0000-00006D1A0000}"/>
    <cellStyle name="Normal 8 3 3 2 2 2" xfId="6767" xr:uid="{00000000-0005-0000-0000-00006E1A0000}"/>
    <cellStyle name="Normal 8 3 3 2 2 2 2" xfId="6768" xr:uid="{00000000-0005-0000-0000-00006F1A0000}"/>
    <cellStyle name="Normal 8 3 3 2 2 2 2 2" xfId="6769" xr:uid="{00000000-0005-0000-0000-0000701A0000}"/>
    <cellStyle name="Normal 8 3 3 2 2 2 3" xfId="6770" xr:uid="{00000000-0005-0000-0000-0000711A0000}"/>
    <cellStyle name="Normal 8 3 3 2 2 3" xfId="6771" xr:uid="{00000000-0005-0000-0000-0000721A0000}"/>
    <cellStyle name="Normal 8 3 3 2 2 3 2" xfId="6772" xr:uid="{00000000-0005-0000-0000-0000731A0000}"/>
    <cellStyle name="Normal 8 3 3 2 2 3 2 2" xfId="6773" xr:uid="{00000000-0005-0000-0000-0000741A0000}"/>
    <cellStyle name="Normal 8 3 3 2 2 3 3" xfId="6774" xr:uid="{00000000-0005-0000-0000-0000751A0000}"/>
    <cellStyle name="Normal 8 3 3 2 2 4" xfId="6775" xr:uid="{00000000-0005-0000-0000-0000761A0000}"/>
    <cellStyle name="Normal 8 3 3 2 2 4 2" xfId="6776" xr:uid="{00000000-0005-0000-0000-0000771A0000}"/>
    <cellStyle name="Normal 8 3 3 2 2 5" xfId="6777" xr:uid="{00000000-0005-0000-0000-0000781A0000}"/>
    <cellStyle name="Normal 8 3 3 2 2 5 2" xfId="6778" xr:uid="{00000000-0005-0000-0000-0000791A0000}"/>
    <cellStyle name="Normal 8 3 3 2 2 6" xfId="6779" xr:uid="{00000000-0005-0000-0000-00007A1A0000}"/>
    <cellStyle name="Normal 8 3 3 2 3" xfId="6780" xr:uid="{00000000-0005-0000-0000-00007B1A0000}"/>
    <cellStyle name="Normal 8 3 3 2 3 2" xfId="6781" xr:uid="{00000000-0005-0000-0000-00007C1A0000}"/>
    <cellStyle name="Normal 8 3 3 2 3 2 2" xfId="6782" xr:uid="{00000000-0005-0000-0000-00007D1A0000}"/>
    <cellStyle name="Normal 8 3 3 2 3 3" xfId="6783" xr:uid="{00000000-0005-0000-0000-00007E1A0000}"/>
    <cellStyle name="Normal 8 3 3 2 4" xfId="6784" xr:uid="{00000000-0005-0000-0000-00007F1A0000}"/>
    <cellStyle name="Normal 8 3 3 2 4 2" xfId="6785" xr:uid="{00000000-0005-0000-0000-0000801A0000}"/>
    <cellStyle name="Normal 8 3 3 2 4 2 2" xfId="6786" xr:uid="{00000000-0005-0000-0000-0000811A0000}"/>
    <cellStyle name="Normal 8 3 3 2 4 3" xfId="6787" xr:uid="{00000000-0005-0000-0000-0000821A0000}"/>
    <cellStyle name="Normal 8 3 3 2 5" xfId="6788" xr:uid="{00000000-0005-0000-0000-0000831A0000}"/>
    <cellStyle name="Normal 8 3 3 2 5 2" xfId="6789" xr:uid="{00000000-0005-0000-0000-0000841A0000}"/>
    <cellStyle name="Normal 8 3 3 2 6" xfId="6790" xr:uid="{00000000-0005-0000-0000-0000851A0000}"/>
    <cellStyle name="Normal 8 3 3 2 6 2" xfId="6791" xr:uid="{00000000-0005-0000-0000-0000861A0000}"/>
    <cellStyle name="Normal 8 3 3 2 7" xfId="6792" xr:uid="{00000000-0005-0000-0000-0000871A0000}"/>
    <cellStyle name="Normal 8 3 3 3" xfId="6793" xr:uid="{00000000-0005-0000-0000-0000881A0000}"/>
    <cellStyle name="Normal 8 3 3 3 2" xfId="6794" xr:uid="{00000000-0005-0000-0000-0000891A0000}"/>
    <cellStyle name="Normal 8 3 3 3 2 2" xfId="6795" xr:uid="{00000000-0005-0000-0000-00008A1A0000}"/>
    <cellStyle name="Normal 8 3 3 3 2 2 2" xfId="6796" xr:uid="{00000000-0005-0000-0000-00008B1A0000}"/>
    <cellStyle name="Normal 8 3 3 3 2 2 2 2" xfId="6797" xr:uid="{00000000-0005-0000-0000-00008C1A0000}"/>
    <cellStyle name="Normal 8 3 3 3 2 2 3" xfId="6798" xr:uid="{00000000-0005-0000-0000-00008D1A0000}"/>
    <cellStyle name="Normal 8 3 3 3 2 3" xfId="6799" xr:uid="{00000000-0005-0000-0000-00008E1A0000}"/>
    <cellStyle name="Normal 8 3 3 3 2 3 2" xfId="6800" xr:uid="{00000000-0005-0000-0000-00008F1A0000}"/>
    <cellStyle name="Normal 8 3 3 3 2 3 2 2" xfId="6801" xr:uid="{00000000-0005-0000-0000-0000901A0000}"/>
    <cellStyle name="Normal 8 3 3 3 2 3 3" xfId="6802" xr:uid="{00000000-0005-0000-0000-0000911A0000}"/>
    <cellStyle name="Normal 8 3 3 3 2 4" xfId="6803" xr:uid="{00000000-0005-0000-0000-0000921A0000}"/>
    <cellStyle name="Normal 8 3 3 3 2 4 2" xfId="6804" xr:uid="{00000000-0005-0000-0000-0000931A0000}"/>
    <cellStyle name="Normal 8 3 3 3 2 5" xfId="6805" xr:uid="{00000000-0005-0000-0000-0000941A0000}"/>
    <cellStyle name="Normal 8 3 3 3 2 5 2" xfId="6806" xr:uid="{00000000-0005-0000-0000-0000951A0000}"/>
    <cellStyle name="Normal 8 3 3 3 2 6" xfId="6807" xr:uid="{00000000-0005-0000-0000-0000961A0000}"/>
    <cellStyle name="Normal 8 3 3 3 3" xfId="6808" xr:uid="{00000000-0005-0000-0000-0000971A0000}"/>
    <cellStyle name="Normal 8 3 3 3 3 2" xfId="6809" xr:uid="{00000000-0005-0000-0000-0000981A0000}"/>
    <cellStyle name="Normal 8 3 3 3 3 2 2" xfId="6810" xr:uid="{00000000-0005-0000-0000-0000991A0000}"/>
    <cellStyle name="Normal 8 3 3 3 3 3" xfId="6811" xr:uid="{00000000-0005-0000-0000-00009A1A0000}"/>
    <cellStyle name="Normal 8 3 3 3 4" xfId="6812" xr:uid="{00000000-0005-0000-0000-00009B1A0000}"/>
    <cellStyle name="Normal 8 3 3 3 4 2" xfId="6813" xr:uid="{00000000-0005-0000-0000-00009C1A0000}"/>
    <cellStyle name="Normal 8 3 3 3 4 2 2" xfId="6814" xr:uid="{00000000-0005-0000-0000-00009D1A0000}"/>
    <cellStyle name="Normal 8 3 3 3 4 3" xfId="6815" xr:uid="{00000000-0005-0000-0000-00009E1A0000}"/>
    <cellStyle name="Normal 8 3 3 3 5" xfId="6816" xr:uid="{00000000-0005-0000-0000-00009F1A0000}"/>
    <cellStyle name="Normal 8 3 3 3 5 2" xfId="6817" xr:uid="{00000000-0005-0000-0000-0000A01A0000}"/>
    <cellStyle name="Normal 8 3 3 3 6" xfId="6818" xr:uid="{00000000-0005-0000-0000-0000A11A0000}"/>
    <cellStyle name="Normal 8 3 3 3 6 2" xfId="6819" xr:uid="{00000000-0005-0000-0000-0000A21A0000}"/>
    <cellStyle name="Normal 8 3 3 3 7" xfId="6820" xr:uid="{00000000-0005-0000-0000-0000A31A0000}"/>
    <cellStyle name="Normal 8 3 3 4" xfId="6821" xr:uid="{00000000-0005-0000-0000-0000A41A0000}"/>
    <cellStyle name="Normal 8 3 3 4 2" xfId="6822" xr:uid="{00000000-0005-0000-0000-0000A51A0000}"/>
    <cellStyle name="Normal 8 3 3 4 2 2" xfId="6823" xr:uid="{00000000-0005-0000-0000-0000A61A0000}"/>
    <cellStyle name="Normal 8 3 3 4 2 2 2" xfId="6824" xr:uid="{00000000-0005-0000-0000-0000A71A0000}"/>
    <cellStyle name="Normal 8 3 3 4 2 3" xfId="6825" xr:uid="{00000000-0005-0000-0000-0000A81A0000}"/>
    <cellStyle name="Normal 8 3 3 4 3" xfId="6826" xr:uid="{00000000-0005-0000-0000-0000A91A0000}"/>
    <cellStyle name="Normal 8 3 3 4 3 2" xfId="6827" xr:uid="{00000000-0005-0000-0000-0000AA1A0000}"/>
    <cellStyle name="Normal 8 3 3 4 3 2 2" xfId="6828" xr:uid="{00000000-0005-0000-0000-0000AB1A0000}"/>
    <cellStyle name="Normal 8 3 3 4 3 3" xfId="6829" xr:uid="{00000000-0005-0000-0000-0000AC1A0000}"/>
    <cellStyle name="Normal 8 3 3 4 4" xfId="6830" xr:uid="{00000000-0005-0000-0000-0000AD1A0000}"/>
    <cellStyle name="Normal 8 3 3 4 4 2" xfId="6831" xr:uid="{00000000-0005-0000-0000-0000AE1A0000}"/>
    <cellStyle name="Normal 8 3 3 4 5" xfId="6832" xr:uid="{00000000-0005-0000-0000-0000AF1A0000}"/>
    <cellStyle name="Normal 8 3 3 4 5 2" xfId="6833" xr:uid="{00000000-0005-0000-0000-0000B01A0000}"/>
    <cellStyle name="Normal 8 3 3 4 6" xfId="6834" xr:uid="{00000000-0005-0000-0000-0000B11A0000}"/>
    <cellStyle name="Normal 8 3 3 5" xfId="6835" xr:uid="{00000000-0005-0000-0000-0000B21A0000}"/>
    <cellStyle name="Normal 8 3 3 5 2" xfId="6836" xr:uid="{00000000-0005-0000-0000-0000B31A0000}"/>
    <cellStyle name="Normal 8 3 3 5 2 2" xfId="6837" xr:uid="{00000000-0005-0000-0000-0000B41A0000}"/>
    <cellStyle name="Normal 8 3 3 5 3" xfId="6838" xr:uid="{00000000-0005-0000-0000-0000B51A0000}"/>
    <cellStyle name="Normal 8 3 3 6" xfId="6839" xr:uid="{00000000-0005-0000-0000-0000B61A0000}"/>
    <cellStyle name="Normal 8 3 3 6 2" xfId="6840" xr:uid="{00000000-0005-0000-0000-0000B71A0000}"/>
    <cellStyle name="Normal 8 3 3 6 2 2" xfId="6841" xr:uid="{00000000-0005-0000-0000-0000B81A0000}"/>
    <cellStyle name="Normal 8 3 3 6 3" xfId="6842" xr:uid="{00000000-0005-0000-0000-0000B91A0000}"/>
    <cellStyle name="Normal 8 3 3 7" xfId="6843" xr:uid="{00000000-0005-0000-0000-0000BA1A0000}"/>
    <cellStyle name="Normal 8 3 3 7 2" xfId="6844" xr:uid="{00000000-0005-0000-0000-0000BB1A0000}"/>
    <cellStyle name="Normal 8 3 3 8" xfId="6845" xr:uid="{00000000-0005-0000-0000-0000BC1A0000}"/>
    <cellStyle name="Normal 8 3 3 8 2" xfId="6846" xr:uid="{00000000-0005-0000-0000-0000BD1A0000}"/>
    <cellStyle name="Normal 8 3 3 9" xfId="6847" xr:uid="{00000000-0005-0000-0000-0000BE1A0000}"/>
    <cellStyle name="Normal 8 3 4" xfId="6848" xr:uid="{00000000-0005-0000-0000-0000BF1A0000}"/>
    <cellStyle name="Normal 8 3 4 2" xfId="6849" xr:uid="{00000000-0005-0000-0000-0000C01A0000}"/>
    <cellStyle name="Normal 8 3 4 2 2" xfId="6850" xr:uid="{00000000-0005-0000-0000-0000C11A0000}"/>
    <cellStyle name="Normal 8 3 4 2 2 2" xfId="6851" xr:uid="{00000000-0005-0000-0000-0000C21A0000}"/>
    <cellStyle name="Normal 8 3 4 2 2 2 2" xfId="6852" xr:uid="{00000000-0005-0000-0000-0000C31A0000}"/>
    <cellStyle name="Normal 8 3 4 2 2 3" xfId="6853" xr:uid="{00000000-0005-0000-0000-0000C41A0000}"/>
    <cellStyle name="Normal 8 3 4 2 3" xfId="6854" xr:uid="{00000000-0005-0000-0000-0000C51A0000}"/>
    <cellStyle name="Normal 8 3 4 2 3 2" xfId="6855" xr:uid="{00000000-0005-0000-0000-0000C61A0000}"/>
    <cellStyle name="Normal 8 3 4 2 3 2 2" xfId="6856" xr:uid="{00000000-0005-0000-0000-0000C71A0000}"/>
    <cellStyle name="Normal 8 3 4 2 3 3" xfId="6857" xr:uid="{00000000-0005-0000-0000-0000C81A0000}"/>
    <cellStyle name="Normal 8 3 4 2 4" xfId="6858" xr:uid="{00000000-0005-0000-0000-0000C91A0000}"/>
    <cellStyle name="Normal 8 3 4 2 4 2" xfId="6859" xr:uid="{00000000-0005-0000-0000-0000CA1A0000}"/>
    <cellStyle name="Normal 8 3 4 2 5" xfId="6860" xr:uid="{00000000-0005-0000-0000-0000CB1A0000}"/>
    <cellStyle name="Normal 8 3 4 2 5 2" xfId="6861" xr:uid="{00000000-0005-0000-0000-0000CC1A0000}"/>
    <cellStyle name="Normal 8 3 4 2 6" xfId="6862" xr:uid="{00000000-0005-0000-0000-0000CD1A0000}"/>
    <cellStyle name="Normal 8 3 4 3" xfId="6863" xr:uid="{00000000-0005-0000-0000-0000CE1A0000}"/>
    <cellStyle name="Normal 8 3 4 3 2" xfId="6864" xr:uid="{00000000-0005-0000-0000-0000CF1A0000}"/>
    <cellStyle name="Normal 8 3 4 3 2 2" xfId="6865" xr:uid="{00000000-0005-0000-0000-0000D01A0000}"/>
    <cellStyle name="Normal 8 3 4 3 3" xfId="6866" xr:uid="{00000000-0005-0000-0000-0000D11A0000}"/>
    <cellStyle name="Normal 8 3 4 4" xfId="6867" xr:uid="{00000000-0005-0000-0000-0000D21A0000}"/>
    <cellStyle name="Normal 8 3 4 4 2" xfId="6868" xr:uid="{00000000-0005-0000-0000-0000D31A0000}"/>
    <cellStyle name="Normal 8 3 4 4 2 2" xfId="6869" xr:uid="{00000000-0005-0000-0000-0000D41A0000}"/>
    <cellStyle name="Normal 8 3 4 4 3" xfId="6870" xr:uid="{00000000-0005-0000-0000-0000D51A0000}"/>
    <cellStyle name="Normal 8 3 4 5" xfId="6871" xr:uid="{00000000-0005-0000-0000-0000D61A0000}"/>
    <cellStyle name="Normal 8 3 4 5 2" xfId="6872" xr:uid="{00000000-0005-0000-0000-0000D71A0000}"/>
    <cellStyle name="Normal 8 3 4 6" xfId="6873" xr:uid="{00000000-0005-0000-0000-0000D81A0000}"/>
    <cellStyle name="Normal 8 3 4 6 2" xfId="6874" xr:uid="{00000000-0005-0000-0000-0000D91A0000}"/>
    <cellStyle name="Normal 8 3 4 7" xfId="6875" xr:uid="{00000000-0005-0000-0000-0000DA1A0000}"/>
    <cellStyle name="Normal 8 3 5" xfId="6876" xr:uid="{00000000-0005-0000-0000-0000DB1A0000}"/>
    <cellStyle name="Normal 8 3 5 2" xfId="6877" xr:uid="{00000000-0005-0000-0000-0000DC1A0000}"/>
    <cellStyle name="Normal 8 3 5 2 2" xfId="6878" xr:uid="{00000000-0005-0000-0000-0000DD1A0000}"/>
    <cellStyle name="Normal 8 3 5 2 2 2" xfId="6879" xr:uid="{00000000-0005-0000-0000-0000DE1A0000}"/>
    <cellStyle name="Normal 8 3 5 2 2 2 2" xfId="6880" xr:uid="{00000000-0005-0000-0000-0000DF1A0000}"/>
    <cellStyle name="Normal 8 3 5 2 2 3" xfId="6881" xr:uid="{00000000-0005-0000-0000-0000E01A0000}"/>
    <cellStyle name="Normal 8 3 5 2 3" xfId="6882" xr:uid="{00000000-0005-0000-0000-0000E11A0000}"/>
    <cellStyle name="Normal 8 3 5 2 3 2" xfId="6883" xr:uid="{00000000-0005-0000-0000-0000E21A0000}"/>
    <cellStyle name="Normal 8 3 5 2 3 2 2" xfId="6884" xr:uid="{00000000-0005-0000-0000-0000E31A0000}"/>
    <cellStyle name="Normal 8 3 5 2 3 3" xfId="6885" xr:uid="{00000000-0005-0000-0000-0000E41A0000}"/>
    <cellStyle name="Normal 8 3 5 2 4" xfId="6886" xr:uid="{00000000-0005-0000-0000-0000E51A0000}"/>
    <cellStyle name="Normal 8 3 5 2 4 2" xfId="6887" xr:uid="{00000000-0005-0000-0000-0000E61A0000}"/>
    <cellStyle name="Normal 8 3 5 2 5" xfId="6888" xr:uid="{00000000-0005-0000-0000-0000E71A0000}"/>
    <cellStyle name="Normal 8 3 5 2 5 2" xfId="6889" xr:uid="{00000000-0005-0000-0000-0000E81A0000}"/>
    <cellStyle name="Normal 8 3 5 2 6" xfId="6890" xr:uid="{00000000-0005-0000-0000-0000E91A0000}"/>
    <cellStyle name="Normal 8 3 5 3" xfId="6891" xr:uid="{00000000-0005-0000-0000-0000EA1A0000}"/>
    <cellStyle name="Normal 8 3 5 3 2" xfId="6892" xr:uid="{00000000-0005-0000-0000-0000EB1A0000}"/>
    <cellStyle name="Normal 8 3 5 3 2 2" xfId="6893" xr:uid="{00000000-0005-0000-0000-0000EC1A0000}"/>
    <cellStyle name="Normal 8 3 5 3 3" xfId="6894" xr:uid="{00000000-0005-0000-0000-0000ED1A0000}"/>
    <cellStyle name="Normal 8 3 5 4" xfId="6895" xr:uid="{00000000-0005-0000-0000-0000EE1A0000}"/>
    <cellStyle name="Normal 8 3 5 4 2" xfId="6896" xr:uid="{00000000-0005-0000-0000-0000EF1A0000}"/>
    <cellStyle name="Normal 8 3 5 4 2 2" xfId="6897" xr:uid="{00000000-0005-0000-0000-0000F01A0000}"/>
    <cellStyle name="Normal 8 3 5 4 3" xfId="6898" xr:uid="{00000000-0005-0000-0000-0000F11A0000}"/>
    <cellStyle name="Normal 8 3 5 5" xfId="6899" xr:uid="{00000000-0005-0000-0000-0000F21A0000}"/>
    <cellStyle name="Normal 8 3 5 5 2" xfId="6900" xr:uid="{00000000-0005-0000-0000-0000F31A0000}"/>
    <cellStyle name="Normal 8 3 5 6" xfId="6901" xr:uid="{00000000-0005-0000-0000-0000F41A0000}"/>
    <cellStyle name="Normal 8 3 5 6 2" xfId="6902" xr:uid="{00000000-0005-0000-0000-0000F51A0000}"/>
    <cellStyle name="Normal 8 3 5 7" xfId="6903" xr:uid="{00000000-0005-0000-0000-0000F61A0000}"/>
    <cellStyle name="Normal 8 3 6" xfId="6904" xr:uid="{00000000-0005-0000-0000-0000F71A0000}"/>
    <cellStyle name="Normal 8 3 6 2" xfId="6905" xr:uid="{00000000-0005-0000-0000-0000F81A0000}"/>
    <cellStyle name="Normal 8 3 6 2 2" xfId="6906" xr:uid="{00000000-0005-0000-0000-0000F91A0000}"/>
    <cellStyle name="Normal 8 3 6 2 2 2" xfId="6907" xr:uid="{00000000-0005-0000-0000-0000FA1A0000}"/>
    <cellStyle name="Normal 8 3 6 2 3" xfId="6908" xr:uid="{00000000-0005-0000-0000-0000FB1A0000}"/>
    <cellStyle name="Normal 8 3 6 3" xfId="6909" xr:uid="{00000000-0005-0000-0000-0000FC1A0000}"/>
    <cellStyle name="Normal 8 3 6 3 2" xfId="6910" xr:uid="{00000000-0005-0000-0000-0000FD1A0000}"/>
    <cellStyle name="Normal 8 3 6 3 2 2" xfId="6911" xr:uid="{00000000-0005-0000-0000-0000FE1A0000}"/>
    <cellStyle name="Normal 8 3 6 3 3" xfId="6912" xr:uid="{00000000-0005-0000-0000-0000FF1A0000}"/>
    <cellStyle name="Normal 8 3 6 4" xfId="6913" xr:uid="{00000000-0005-0000-0000-0000001B0000}"/>
    <cellStyle name="Normal 8 3 6 4 2" xfId="6914" xr:uid="{00000000-0005-0000-0000-0000011B0000}"/>
    <cellStyle name="Normal 8 3 6 5" xfId="6915" xr:uid="{00000000-0005-0000-0000-0000021B0000}"/>
    <cellStyle name="Normal 8 3 6 5 2" xfId="6916" xr:uid="{00000000-0005-0000-0000-0000031B0000}"/>
    <cellStyle name="Normal 8 3 6 6" xfId="6917" xr:uid="{00000000-0005-0000-0000-0000041B0000}"/>
    <cellStyle name="Normal 8 3 7" xfId="6918" xr:uid="{00000000-0005-0000-0000-0000051B0000}"/>
    <cellStyle name="Normal 8 3 7 2" xfId="6919" xr:uid="{00000000-0005-0000-0000-0000061B0000}"/>
    <cellStyle name="Normal 8 3 7 2 2" xfId="6920" xr:uid="{00000000-0005-0000-0000-0000071B0000}"/>
    <cellStyle name="Normal 8 3 7 2 2 2" xfId="6921" xr:uid="{00000000-0005-0000-0000-0000081B0000}"/>
    <cellStyle name="Normal 8 3 7 2 3" xfId="6922" xr:uid="{00000000-0005-0000-0000-0000091B0000}"/>
    <cellStyle name="Normal 8 3 7 3" xfId="6923" xr:uid="{00000000-0005-0000-0000-00000A1B0000}"/>
    <cellStyle name="Normal 8 3 7 3 2" xfId="6924" xr:uid="{00000000-0005-0000-0000-00000B1B0000}"/>
    <cellStyle name="Normal 8 3 7 3 2 2" xfId="6925" xr:uid="{00000000-0005-0000-0000-00000C1B0000}"/>
    <cellStyle name="Normal 8 3 7 3 3" xfId="6926" xr:uid="{00000000-0005-0000-0000-00000D1B0000}"/>
    <cellStyle name="Normal 8 3 7 4" xfId="6927" xr:uid="{00000000-0005-0000-0000-00000E1B0000}"/>
    <cellStyle name="Normal 8 3 7 4 2" xfId="6928" xr:uid="{00000000-0005-0000-0000-00000F1B0000}"/>
    <cellStyle name="Normal 8 3 7 5" xfId="6929" xr:uid="{00000000-0005-0000-0000-0000101B0000}"/>
    <cellStyle name="Normal 8 3 7 5 2" xfId="6930" xr:uid="{00000000-0005-0000-0000-0000111B0000}"/>
    <cellStyle name="Normal 8 3 7 6" xfId="6931" xr:uid="{00000000-0005-0000-0000-0000121B0000}"/>
    <cellStyle name="Normal 8 3 8" xfId="6932" xr:uid="{00000000-0005-0000-0000-0000131B0000}"/>
    <cellStyle name="Normal 8 3 8 2" xfId="6933" xr:uid="{00000000-0005-0000-0000-0000141B0000}"/>
    <cellStyle name="Normal 8 3 8 2 2" xfId="6934" xr:uid="{00000000-0005-0000-0000-0000151B0000}"/>
    <cellStyle name="Normal 8 3 8 3" xfId="6935" xr:uid="{00000000-0005-0000-0000-0000161B0000}"/>
    <cellStyle name="Normal 8 3 9" xfId="6936" xr:uid="{00000000-0005-0000-0000-0000171B0000}"/>
    <cellStyle name="Normal 8 3 9 2" xfId="6937" xr:uid="{00000000-0005-0000-0000-0000181B0000}"/>
    <cellStyle name="Normal 8 3 9 2 2" xfId="6938" xr:uid="{00000000-0005-0000-0000-0000191B0000}"/>
    <cellStyle name="Normal 8 3 9 3" xfId="6939" xr:uid="{00000000-0005-0000-0000-00001A1B0000}"/>
    <cellStyle name="Normal 8 4" xfId="6940" xr:uid="{00000000-0005-0000-0000-00001B1B0000}"/>
    <cellStyle name="Normal 8 4 2" xfId="6941" xr:uid="{00000000-0005-0000-0000-00001C1B0000}"/>
    <cellStyle name="Normal 8 4 2 2" xfId="6942" xr:uid="{00000000-0005-0000-0000-00001D1B0000}"/>
    <cellStyle name="Normal 8 4 2 2 2" xfId="6943" xr:uid="{00000000-0005-0000-0000-00001E1B0000}"/>
    <cellStyle name="Normal 8 4 2 2 2 2" xfId="6944" xr:uid="{00000000-0005-0000-0000-00001F1B0000}"/>
    <cellStyle name="Normal 8 4 2 2 2 2 2" xfId="6945" xr:uid="{00000000-0005-0000-0000-0000201B0000}"/>
    <cellStyle name="Normal 8 4 2 2 2 3" xfId="6946" xr:uid="{00000000-0005-0000-0000-0000211B0000}"/>
    <cellStyle name="Normal 8 4 2 2 3" xfId="6947" xr:uid="{00000000-0005-0000-0000-0000221B0000}"/>
    <cellStyle name="Normal 8 4 2 2 3 2" xfId="6948" xr:uid="{00000000-0005-0000-0000-0000231B0000}"/>
    <cellStyle name="Normal 8 4 2 2 3 2 2" xfId="6949" xr:uid="{00000000-0005-0000-0000-0000241B0000}"/>
    <cellStyle name="Normal 8 4 2 2 3 3" xfId="6950" xr:uid="{00000000-0005-0000-0000-0000251B0000}"/>
    <cellStyle name="Normal 8 4 2 2 4" xfId="6951" xr:uid="{00000000-0005-0000-0000-0000261B0000}"/>
    <cellStyle name="Normal 8 4 2 2 4 2" xfId="6952" xr:uid="{00000000-0005-0000-0000-0000271B0000}"/>
    <cellStyle name="Normal 8 4 2 2 5" xfId="6953" xr:uid="{00000000-0005-0000-0000-0000281B0000}"/>
    <cellStyle name="Normal 8 4 2 2 5 2" xfId="6954" xr:uid="{00000000-0005-0000-0000-0000291B0000}"/>
    <cellStyle name="Normal 8 4 2 2 6" xfId="6955" xr:uid="{00000000-0005-0000-0000-00002A1B0000}"/>
    <cellStyle name="Normal 8 4 2 3" xfId="6956" xr:uid="{00000000-0005-0000-0000-00002B1B0000}"/>
    <cellStyle name="Normal 8 4 2 3 2" xfId="6957" xr:uid="{00000000-0005-0000-0000-00002C1B0000}"/>
    <cellStyle name="Normal 8 4 2 3 2 2" xfId="6958" xr:uid="{00000000-0005-0000-0000-00002D1B0000}"/>
    <cellStyle name="Normal 8 4 2 3 3" xfId="6959" xr:uid="{00000000-0005-0000-0000-00002E1B0000}"/>
    <cellStyle name="Normal 8 4 2 4" xfId="6960" xr:uid="{00000000-0005-0000-0000-00002F1B0000}"/>
    <cellStyle name="Normal 8 4 2 4 2" xfId="6961" xr:uid="{00000000-0005-0000-0000-0000301B0000}"/>
    <cellStyle name="Normal 8 4 2 4 2 2" xfId="6962" xr:uid="{00000000-0005-0000-0000-0000311B0000}"/>
    <cellStyle name="Normal 8 4 2 4 3" xfId="6963" xr:uid="{00000000-0005-0000-0000-0000321B0000}"/>
    <cellStyle name="Normal 8 4 2 5" xfId="6964" xr:uid="{00000000-0005-0000-0000-0000331B0000}"/>
    <cellStyle name="Normal 8 4 2 5 2" xfId="6965" xr:uid="{00000000-0005-0000-0000-0000341B0000}"/>
    <cellStyle name="Normal 8 4 2 6" xfId="6966" xr:uid="{00000000-0005-0000-0000-0000351B0000}"/>
    <cellStyle name="Normal 8 4 2 6 2" xfId="6967" xr:uid="{00000000-0005-0000-0000-0000361B0000}"/>
    <cellStyle name="Normal 8 4 2 7" xfId="6968" xr:uid="{00000000-0005-0000-0000-0000371B0000}"/>
    <cellStyle name="Normal 8 4 3" xfId="6969" xr:uid="{00000000-0005-0000-0000-0000381B0000}"/>
    <cellStyle name="Normal 8 4 3 2" xfId="6970" xr:uid="{00000000-0005-0000-0000-0000391B0000}"/>
    <cellStyle name="Normal 8 4 3 2 2" xfId="6971" xr:uid="{00000000-0005-0000-0000-00003A1B0000}"/>
    <cellStyle name="Normal 8 4 3 2 2 2" xfId="6972" xr:uid="{00000000-0005-0000-0000-00003B1B0000}"/>
    <cellStyle name="Normal 8 4 3 2 2 2 2" xfId="6973" xr:uid="{00000000-0005-0000-0000-00003C1B0000}"/>
    <cellStyle name="Normal 8 4 3 2 2 3" xfId="6974" xr:uid="{00000000-0005-0000-0000-00003D1B0000}"/>
    <cellStyle name="Normal 8 4 3 2 3" xfId="6975" xr:uid="{00000000-0005-0000-0000-00003E1B0000}"/>
    <cellStyle name="Normal 8 4 3 2 3 2" xfId="6976" xr:uid="{00000000-0005-0000-0000-00003F1B0000}"/>
    <cellStyle name="Normal 8 4 3 2 3 2 2" xfId="6977" xr:uid="{00000000-0005-0000-0000-0000401B0000}"/>
    <cellStyle name="Normal 8 4 3 2 3 3" xfId="6978" xr:uid="{00000000-0005-0000-0000-0000411B0000}"/>
    <cellStyle name="Normal 8 4 3 2 4" xfId="6979" xr:uid="{00000000-0005-0000-0000-0000421B0000}"/>
    <cellStyle name="Normal 8 4 3 2 4 2" xfId="6980" xr:uid="{00000000-0005-0000-0000-0000431B0000}"/>
    <cellStyle name="Normal 8 4 3 2 5" xfId="6981" xr:uid="{00000000-0005-0000-0000-0000441B0000}"/>
    <cellStyle name="Normal 8 4 3 2 5 2" xfId="6982" xr:uid="{00000000-0005-0000-0000-0000451B0000}"/>
    <cellStyle name="Normal 8 4 3 2 6" xfId="6983" xr:uid="{00000000-0005-0000-0000-0000461B0000}"/>
    <cellStyle name="Normal 8 4 3 3" xfId="6984" xr:uid="{00000000-0005-0000-0000-0000471B0000}"/>
    <cellStyle name="Normal 8 4 3 3 2" xfId="6985" xr:uid="{00000000-0005-0000-0000-0000481B0000}"/>
    <cellStyle name="Normal 8 4 3 3 2 2" xfId="6986" xr:uid="{00000000-0005-0000-0000-0000491B0000}"/>
    <cellStyle name="Normal 8 4 3 3 3" xfId="6987" xr:uid="{00000000-0005-0000-0000-00004A1B0000}"/>
    <cellStyle name="Normal 8 4 3 4" xfId="6988" xr:uid="{00000000-0005-0000-0000-00004B1B0000}"/>
    <cellStyle name="Normal 8 4 3 4 2" xfId="6989" xr:uid="{00000000-0005-0000-0000-00004C1B0000}"/>
    <cellStyle name="Normal 8 4 3 4 2 2" xfId="6990" xr:uid="{00000000-0005-0000-0000-00004D1B0000}"/>
    <cellStyle name="Normal 8 4 3 4 3" xfId="6991" xr:uid="{00000000-0005-0000-0000-00004E1B0000}"/>
    <cellStyle name="Normal 8 4 3 5" xfId="6992" xr:uid="{00000000-0005-0000-0000-00004F1B0000}"/>
    <cellStyle name="Normal 8 4 3 5 2" xfId="6993" xr:uid="{00000000-0005-0000-0000-0000501B0000}"/>
    <cellStyle name="Normal 8 4 3 6" xfId="6994" xr:uid="{00000000-0005-0000-0000-0000511B0000}"/>
    <cellStyle name="Normal 8 4 3 6 2" xfId="6995" xr:uid="{00000000-0005-0000-0000-0000521B0000}"/>
    <cellStyle name="Normal 8 4 3 7" xfId="6996" xr:uid="{00000000-0005-0000-0000-0000531B0000}"/>
    <cellStyle name="Normal 8 4 4" xfId="6997" xr:uid="{00000000-0005-0000-0000-0000541B0000}"/>
    <cellStyle name="Normal 8 4 4 2" xfId="6998" xr:uid="{00000000-0005-0000-0000-0000551B0000}"/>
    <cellStyle name="Normal 8 4 4 2 2" xfId="6999" xr:uid="{00000000-0005-0000-0000-0000561B0000}"/>
    <cellStyle name="Normal 8 4 4 2 2 2" xfId="7000" xr:uid="{00000000-0005-0000-0000-0000571B0000}"/>
    <cellStyle name="Normal 8 4 4 2 3" xfId="7001" xr:uid="{00000000-0005-0000-0000-0000581B0000}"/>
    <cellStyle name="Normal 8 4 4 3" xfId="7002" xr:uid="{00000000-0005-0000-0000-0000591B0000}"/>
    <cellStyle name="Normal 8 4 4 3 2" xfId="7003" xr:uid="{00000000-0005-0000-0000-00005A1B0000}"/>
    <cellStyle name="Normal 8 4 4 3 2 2" xfId="7004" xr:uid="{00000000-0005-0000-0000-00005B1B0000}"/>
    <cellStyle name="Normal 8 4 4 3 3" xfId="7005" xr:uid="{00000000-0005-0000-0000-00005C1B0000}"/>
    <cellStyle name="Normal 8 4 4 4" xfId="7006" xr:uid="{00000000-0005-0000-0000-00005D1B0000}"/>
    <cellStyle name="Normal 8 4 4 4 2" xfId="7007" xr:uid="{00000000-0005-0000-0000-00005E1B0000}"/>
    <cellStyle name="Normal 8 4 4 5" xfId="7008" xr:uid="{00000000-0005-0000-0000-00005F1B0000}"/>
    <cellStyle name="Normal 8 4 4 5 2" xfId="7009" xr:uid="{00000000-0005-0000-0000-0000601B0000}"/>
    <cellStyle name="Normal 8 4 4 6" xfId="7010" xr:uid="{00000000-0005-0000-0000-0000611B0000}"/>
    <cellStyle name="Normal 8 4 5" xfId="7011" xr:uid="{00000000-0005-0000-0000-0000621B0000}"/>
    <cellStyle name="Normal 8 4 5 2" xfId="7012" xr:uid="{00000000-0005-0000-0000-0000631B0000}"/>
    <cellStyle name="Normal 8 4 5 2 2" xfId="7013" xr:uid="{00000000-0005-0000-0000-0000641B0000}"/>
    <cellStyle name="Normal 8 4 5 3" xfId="7014" xr:uid="{00000000-0005-0000-0000-0000651B0000}"/>
    <cellStyle name="Normal 8 4 6" xfId="7015" xr:uid="{00000000-0005-0000-0000-0000661B0000}"/>
    <cellStyle name="Normal 8 4 6 2" xfId="7016" xr:uid="{00000000-0005-0000-0000-0000671B0000}"/>
    <cellStyle name="Normal 8 4 6 2 2" xfId="7017" xr:uid="{00000000-0005-0000-0000-0000681B0000}"/>
    <cellStyle name="Normal 8 4 6 3" xfId="7018" xr:uid="{00000000-0005-0000-0000-0000691B0000}"/>
    <cellStyle name="Normal 8 4 7" xfId="7019" xr:uid="{00000000-0005-0000-0000-00006A1B0000}"/>
    <cellStyle name="Normal 8 4 7 2" xfId="7020" xr:uid="{00000000-0005-0000-0000-00006B1B0000}"/>
    <cellStyle name="Normal 8 4 8" xfId="7021" xr:uid="{00000000-0005-0000-0000-00006C1B0000}"/>
    <cellStyle name="Normal 8 4 8 2" xfId="7022" xr:uid="{00000000-0005-0000-0000-00006D1B0000}"/>
    <cellStyle name="Normal 8 4 9" xfId="7023" xr:uid="{00000000-0005-0000-0000-00006E1B0000}"/>
    <cellStyle name="Normal 8 5" xfId="7024" xr:uid="{00000000-0005-0000-0000-00006F1B0000}"/>
    <cellStyle name="Normal 8 5 2" xfId="7025" xr:uid="{00000000-0005-0000-0000-0000701B0000}"/>
    <cellStyle name="Normal 8 5 2 2" xfId="7026" xr:uid="{00000000-0005-0000-0000-0000711B0000}"/>
    <cellStyle name="Normal 8 5 2 2 2" xfId="7027" xr:uid="{00000000-0005-0000-0000-0000721B0000}"/>
    <cellStyle name="Normal 8 5 2 2 2 2" xfId="7028" xr:uid="{00000000-0005-0000-0000-0000731B0000}"/>
    <cellStyle name="Normal 8 5 2 2 3" xfId="7029" xr:uid="{00000000-0005-0000-0000-0000741B0000}"/>
    <cellStyle name="Normal 8 5 2 3" xfId="7030" xr:uid="{00000000-0005-0000-0000-0000751B0000}"/>
    <cellStyle name="Normal 8 5 2 3 2" xfId="7031" xr:uid="{00000000-0005-0000-0000-0000761B0000}"/>
    <cellStyle name="Normal 8 5 2 3 2 2" xfId="7032" xr:uid="{00000000-0005-0000-0000-0000771B0000}"/>
    <cellStyle name="Normal 8 5 2 3 3" xfId="7033" xr:uid="{00000000-0005-0000-0000-0000781B0000}"/>
    <cellStyle name="Normal 8 5 2 4" xfId="7034" xr:uid="{00000000-0005-0000-0000-0000791B0000}"/>
    <cellStyle name="Normal 8 5 2 4 2" xfId="7035" xr:uid="{00000000-0005-0000-0000-00007A1B0000}"/>
    <cellStyle name="Normal 8 5 2 5" xfId="7036" xr:uid="{00000000-0005-0000-0000-00007B1B0000}"/>
    <cellStyle name="Normal 8 5 2 5 2" xfId="7037" xr:uid="{00000000-0005-0000-0000-00007C1B0000}"/>
    <cellStyle name="Normal 8 5 2 6" xfId="7038" xr:uid="{00000000-0005-0000-0000-00007D1B0000}"/>
    <cellStyle name="Normal 8 5 3" xfId="7039" xr:uid="{00000000-0005-0000-0000-00007E1B0000}"/>
    <cellStyle name="Normal 8 5 3 2" xfId="7040" xr:uid="{00000000-0005-0000-0000-00007F1B0000}"/>
    <cellStyle name="Normal 8 5 3 2 2" xfId="7041" xr:uid="{00000000-0005-0000-0000-0000801B0000}"/>
    <cellStyle name="Normal 8 5 3 3" xfId="7042" xr:uid="{00000000-0005-0000-0000-0000811B0000}"/>
    <cellStyle name="Normal 8 5 4" xfId="7043" xr:uid="{00000000-0005-0000-0000-0000821B0000}"/>
    <cellStyle name="Normal 8 5 4 2" xfId="7044" xr:uid="{00000000-0005-0000-0000-0000831B0000}"/>
    <cellStyle name="Normal 8 5 4 2 2" xfId="7045" xr:uid="{00000000-0005-0000-0000-0000841B0000}"/>
    <cellStyle name="Normal 8 5 4 3" xfId="7046" xr:uid="{00000000-0005-0000-0000-0000851B0000}"/>
    <cellStyle name="Normal 8 5 5" xfId="7047" xr:uid="{00000000-0005-0000-0000-0000861B0000}"/>
    <cellStyle name="Normal 8 5 5 2" xfId="7048" xr:uid="{00000000-0005-0000-0000-0000871B0000}"/>
    <cellStyle name="Normal 8 5 6" xfId="7049" xr:uid="{00000000-0005-0000-0000-0000881B0000}"/>
    <cellStyle name="Normal 8 5 6 2" xfId="7050" xr:uid="{00000000-0005-0000-0000-0000891B0000}"/>
    <cellStyle name="Normal 8 5 7" xfId="7051" xr:uid="{00000000-0005-0000-0000-00008A1B0000}"/>
    <cellStyle name="Normal 8 6" xfId="7052" xr:uid="{00000000-0005-0000-0000-00008B1B0000}"/>
    <cellStyle name="Normal 8 6 2" xfId="7053" xr:uid="{00000000-0005-0000-0000-00008C1B0000}"/>
    <cellStyle name="Normal 8 6 2 2" xfId="7054" xr:uid="{00000000-0005-0000-0000-00008D1B0000}"/>
    <cellStyle name="Normal 8 6 2 2 2" xfId="7055" xr:uid="{00000000-0005-0000-0000-00008E1B0000}"/>
    <cellStyle name="Normal 8 6 2 2 2 2" xfId="7056" xr:uid="{00000000-0005-0000-0000-00008F1B0000}"/>
    <cellStyle name="Normal 8 6 2 2 3" xfId="7057" xr:uid="{00000000-0005-0000-0000-0000901B0000}"/>
    <cellStyle name="Normal 8 6 2 3" xfId="7058" xr:uid="{00000000-0005-0000-0000-0000911B0000}"/>
    <cellStyle name="Normal 8 6 2 3 2" xfId="7059" xr:uid="{00000000-0005-0000-0000-0000921B0000}"/>
    <cellStyle name="Normal 8 6 2 3 2 2" xfId="7060" xr:uid="{00000000-0005-0000-0000-0000931B0000}"/>
    <cellStyle name="Normal 8 6 2 3 3" xfId="7061" xr:uid="{00000000-0005-0000-0000-0000941B0000}"/>
    <cellStyle name="Normal 8 6 2 4" xfId="7062" xr:uid="{00000000-0005-0000-0000-0000951B0000}"/>
    <cellStyle name="Normal 8 6 2 4 2" xfId="7063" xr:uid="{00000000-0005-0000-0000-0000961B0000}"/>
    <cellStyle name="Normal 8 6 2 5" xfId="7064" xr:uid="{00000000-0005-0000-0000-0000971B0000}"/>
    <cellStyle name="Normal 8 6 2 5 2" xfId="7065" xr:uid="{00000000-0005-0000-0000-0000981B0000}"/>
    <cellStyle name="Normal 8 6 2 6" xfId="7066" xr:uid="{00000000-0005-0000-0000-0000991B0000}"/>
    <cellStyle name="Normal 8 6 3" xfId="7067" xr:uid="{00000000-0005-0000-0000-00009A1B0000}"/>
    <cellStyle name="Normal 8 6 3 2" xfId="7068" xr:uid="{00000000-0005-0000-0000-00009B1B0000}"/>
    <cellStyle name="Normal 8 6 3 2 2" xfId="7069" xr:uid="{00000000-0005-0000-0000-00009C1B0000}"/>
    <cellStyle name="Normal 8 6 3 3" xfId="7070" xr:uid="{00000000-0005-0000-0000-00009D1B0000}"/>
    <cellStyle name="Normal 8 6 4" xfId="7071" xr:uid="{00000000-0005-0000-0000-00009E1B0000}"/>
    <cellStyle name="Normal 8 6 4 2" xfId="7072" xr:uid="{00000000-0005-0000-0000-00009F1B0000}"/>
    <cellStyle name="Normal 8 6 4 2 2" xfId="7073" xr:uid="{00000000-0005-0000-0000-0000A01B0000}"/>
    <cellStyle name="Normal 8 6 4 3" xfId="7074" xr:uid="{00000000-0005-0000-0000-0000A11B0000}"/>
    <cellStyle name="Normal 8 6 5" xfId="7075" xr:uid="{00000000-0005-0000-0000-0000A21B0000}"/>
    <cellStyle name="Normal 8 6 5 2" xfId="7076" xr:uid="{00000000-0005-0000-0000-0000A31B0000}"/>
    <cellStyle name="Normal 8 6 6" xfId="7077" xr:uid="{00000000-0005-0000-0000-0000A41B0000}"/>
    <cellStyle name="Normal 8 6 6 2" xfId="7078" xr:uid="{00000000-0005-0000-0000-0000A51B0000}"/>
    <cellStyle name="Normal 8 6 7" xfId="7079" xr:uid="{00000000-0005-0000-0000-0000A61B0000}"/>
    <cellStyle name="Normal 8 7" xfId="7080" xr:uid="{00000000-0005-0000-0000-0000A71B0000}"/>
    <cellStyle name="Normal 8 7 2" xfId="7081" xr:uid="{00000000-0005-0000-0000-0000A81B0000}"/>
    <cellStyle name="Normal 8 7 2 2" xfId="7082" xr:uid="{00000000-0005-0000-0000-0000A91B0000}"/>
    <cellStyle name="Normal 8 7 2 2 2" xfId="7083" xr:uid="{00000000-0005-0000-0000-0000AA1B0000}"/>
    <cellStyle name="Normal 8 7 2 3" xfId="7084" xr:uid="{00000000-0005-0000-0000-0000AB1B0000}"/>
    <cellStyle name="Normal 8 7 3" xfId="7085" xr:uid="{00000000-0005-0000-0000-0000AC1B0000}"/>
    <cellStyle name="Normal 8 7 3 2" xfId="7086" xr:uid="{00000000-0005-0000-0000-0000AD1B0000}"/>
    <cellStyle name="Normal 8 7 3 2 2" xfId="7087" xr:uid="{00000000-0005-0000-0000-0000AE1B0000}"/>
    <cellStyle name="Normal 8 7 3 3" xfId="7088" xr:uid="{00000000-0005-0000-0000-0000AF1B0000}"/>
    <cellStyle name="Normal 8 7 4" xfId="7089" xr:uid="{00000000-0005-0000-0000-0000B01B0000}"/>
    <cellStyle name="Normal 8 7 4 2" xfId="7090" xr:uid="{00000000-0005-0000-0000-0000B11B0000}"/>
    <cellStyle name="Normal 8 7 5" xfId="7091" xr:uid="{00000000-0005-0000-0000-0000B21B0000}"/>
    <cellStyle name="Normal 8 7 5 2" xfId="7092" xr:uid="{00000000-0005-0000-0000-0000B31B0000}"/>
    <cellStyle name="Normal 8 7 6" xfId="7093" xr:uid="{00000000-0005-0000-0000-0000B41B0000}"/>
    <cellStyle name="Normal 8 8" xfId="7094" xr:uid="{00000000-0005-0000-0000-0000B51B0000}"/>
    <cellStyle name="Normal 8 8 2" xfId="7095" xr:uid="{00000000-0005-0000-0000-0000B61B0000}"/>
    <cellStyle name="Normal 8 8 2 2" xfId="7096" xr:uid="{00000000-0005-0000-0000-0000B71B0000}"/>
    <cellStyle name="Normal 8 8 2 2 2" xfId="7097" xr:uid="{00000000-0005-0000-0000-0000B81B0000}"/>
    <cellStyle name="Normal 8 8 2 3" xfId="7098" xr:uid="{00000000-0005-0000-0000-0000B91B0000}"/>
    <cellStyle name="Normal 8 8 3" xfId="7099" xr:uid="{00000000-0005-0000-0000-0000BA1B0000}"/>
    <cellStyle name="Normal 8 8 3 2" xfId="7100" xr:uid="{00000000-0005-0000-0000-0000BB1B0000}"/>
    <cellStyle name="Normal 8 8 3 2 2" xfId="7101" xr:uid="{00000000-0005-0000-0000-0000BC1B0000}"/>
    <cellStyle name="Normal 8 8 3 3" xfId="7102" xr:uid="{00000000-0005-0000-0000-0000BD1B0000}"/>
    <cellStyle name="Normal 8 8 4" xfId="7103" xr:uid="{00000000-0005-0000-0000-0000BE1B0000}"/>
    <cellStyle name="Normal 8 8 4 2" xfId="7104" xr:uid="{00000000-0005-0000-0000-0000BF1B0000}"/>
    <cellStyle name="Normal 8 8 5" xfId="7105" xr:uid="{00000000-0005-0000-0000-0000C01B0000}"/>
    <cellStyle name="Normal 8 8 5 2" xfId="7106" xr:uid="{00000000-0005-0000-0000-0000C11B0000}"/>
    <cellStyle name="Normal 8 8 6" xfId="7107" xr:uid="{00000000-0005-0000-0000-0000C21B0000}"/>
    <cellStyle name="Normal 8 9" xfId="7108" xr:uid="{00000000-0005-0000-0000-0000C31B0000}"/>
    <cellStyle name="Normal 8 9 2" xfId="7109" xr:uid="{00000000-0005-0000-0000-0000C41B0000}"/>
    <cellStyle name="Normal 8 9 2 2" xfId="7110" xr:uid="{00000000-0005-0000-0000-0000C51B0000}"/>
    <cellStyle name="Normal 8 9 3" xfId="7111" xr:uid="{00000000-0005-0000-0000-0000C61B0000}"/>
    <cellStyle name="Normal 8_BMT Performance Measures for ADM Review" xfId="7112" xr:uid="{00000000-0005-0000-0000-0000C71B0000}"/>
    <cellStyle name="Normal 9" xfId="7113" xr:uid="{00000000-0005-0000-0000-0000C81B0000}"/>
    <cellStyle name="Normal 9 10" xfId="7114" xr:uid="{00000000-0005-0000-0000-0000C91B0000}"/>
    <cellStyle name="Normal 9 10 2" xfId="7115" xr:uid="{00000000-0005-0000-0000-0000CA1B0000}"/>
    <cellStyle name="Normal 9 10 2 2" xfId="7116" xr:uid="{00000000-0005-0000-0000-0000CB1B0000}"/>
    <cellStyle name="Normal 9 10 3" xfId="7117" xr:uid="{00000000-0005-0000-0000-0000CC1B0000}"/>
    <cellStyle name="Normal 9 11" xfId="7118" xr:uid="{00000000-0005-0000-0000-0000CD1B0000}"/>
    <cellStyle name="Normal 9 11 2" xfId="7119" xr:uid="{00000000-0005-0000-0000-0000CE1B0000}"/>
    <cellStyle name="Normal 9 11 2 2" xfId="7120" xr:uid="{00000000-0005-0000-0000-0000CF1B0000}"/>
    <cellStyle name="Normal 9 11 3" xfId="7121" xr:uid="{00000000-0005-0000-0000-0000D01B0000}"/>
    <cellStyle name="Normal 9 12" xfId="7122" xr:uid="{00000000-0005-0000-0000-0000D11B0000}"/>
    <cellStyle name="Normal 9 12 2" xfId="7123" xr:uid="{00000000-0005-0000-0000-0000D21B0000}"/>
    <cellStyle name="Normal 9 13" xfId="7124" xr:uid="{00000000-0005-0000-0000-0000D31B0000}"/>
    <cellStyle name="Normal 9 13 2" xfId="7125" xr:uid="{00000000-0005-0000-0000-0000D41B0000}"/>
    <cellStyle name="Normal 9 14" xfId="7126" xr:uid="{00000000-0005-0000-0000-0000D51B0000}"/>
    <cellStyle name="Normal 9 14 2" xfId="7127" xr:uid="{00000000-0005-0000-0000-0000D61B0000}"/>
    <cellStyle name="Normal 9 15" xfId="7128" xr:uid="{00000000-0005-0000-0000-0000D71B0000}"/>
    <cellStyle name="Normal 9 2" xfId="7129" xr:uid="{00000000-0005-0000-0000-0000D81B0000}"/>
    <cellStyle name="Normal 9 2 10" xfId="7130" xr:uid="{00000000-0005-0000-0000-0000D91B0000}"/>
    <cellStyle name="Normal 9 2 10 2" xfId="7131" xr:uid="{00000000-0005-0000-0000-0000DA1B0000}"/>
    <cellStyle name="Normal 9 2 11" xfId="7132" xr:uid="{00000000-0005-0000-0000-0000DB1B0000}"/>
    <cellStyle name="Normal 9 2 11 2" xfId="7133" xr:uid="{00000000-0005-0000-0000-0000DC1B0000}"/>
    <cellStyle name="Normal 9 2 12" xfId="7134" xr:uid="{00000000-0005-0000-0000-0000DD1B0000}"/>
    <cellStyle name="Normal 9 2 2" xfId="7135" xr:uid="{00000000-0005-0000-0000-0000DE1B0000}"/>
    <cellStyle name="Normal 9 2 2 10" xfId="7136" xr:uid="{00000000-0005-0000-0000-0000DF1B0000}"/>
    <cellStyle name="Normal 9 2 2 10 2" xfId="7137" xr:uid="{00000000-0005-0000-0000-0000E01B0000}"/>
    <cellStyle name="Normal 9 2 2 11" xfId="7138" xr:uid="{00000000-0005-0000-0000-0000E11B0000}"/>
    <cellStyle name="Normal 9 2 2 2" xfId="7139" xr:uid="{00000000-0005-0000-0000-0000E21B0000}"/>
    <cellStyle name="Normal 9 2 2 2 2" xfId="7140" xr:uid="{00000000-0005-0000-0000-0000E31B0000}"/>
    <cellStyle name="Normal 9 2 2 2 2 2" xfId="7141" xr:uid="{00000000-0005-0000-0000-0000E41B0000}"/>
    <cellStyle name="Normal 9 2 2 2 2 2 2" xfId="7142" xr:uid="{00000000-0005-0000-0000-0000E51B0000}"/>
    <cellStyle name="Normal 9 2 2 2 2 2 2 2" xfId="7143" xr:uid="{00000000-0005-0000-0000-0000E61B0000}"/>
    <cellStyle name="Normal 9 2 2 2 2 2 2 2 2" xfId="7144" xr:uid="{00000000-0005-0000-0000-0000E71B0000}"/>
    <cellStyle name="Normal 9 2 2 2 2 2 2 3" xfId="7145" xr:uid="{00000000-0005-0000-0000-0000E81B0000}"/>
    <cellStyle name="Normal 9 2 2 2 2 2 3" xfId="7146" xr:uid="{00000000-0005-0000-0000-0000E91B0000}"/>
    <cellStyle name="Normal 9 2 2 2 2 2 3 2" xfId="7147" xr:uid="{00000000-0005-0000-0000-0000EA1B0000}"/>
    <cellStyle name="Normal 9 2 2 2 2 2 3 2 2" xfId="7148" xr:uid="{00000000-0005-0000-0000-0000EB1B0000}"/>
    <cellStyle name="Normal 9 2 2 2 2 2 3 3" xfId="7149" xr:uid="{00000000-0005-0000-0000-0000EC1B0000}"/>
    <cellStyle name="Normal 9 2 2 2 2 2 4" xfId="7150" xr:uid="{00000000-0005-0000-0000-0000ED1B0000}"/>
    <cellStyle name="Normal 9 2 2 2 2 2 4 2" xfId="7151" xr:uid="{00000000-0005-0000-0000-0000EE1B0000}"/>
    <cellStyle name="Normal 9 2 2 2 2 2 5" xfId="7152" xr:uid="{00000000-0005-0000-0000-0000EF1B0000}"/>
    <cellStyle name="Normal 9 2 2 2 2 2 5 2" xfId="7153" xr:uid="{00000000-0005-0000-0000-0000F01B0000}"/>
    <cellStyle name="Normal 9 2 2 2 2 2 6" xfId="7154" xr:uid="{00000000-0005-0000-0000-0000F11B0000}"/>
    <cellStyle name="Normal 9 2 2 2 2 3" xfId="7155" xr:uid="{00000000-0005-0000-0000-0000F21B0000}"/>
    <cellStyle name="Normal 9 2 2 2 2 3 2" xfId="7156" xr:uid="{00000000-0005-0000-0000-0000F31B0000}"/>
    <cellStyle name="Normal 9 2 2 2 2 3 2 2" xfId="7157" xr:uid="{00000000-0005-0000-0000-0000F41B0000}"/>
    <cellStyle name="Normal 9 2 2 2 2 3 3" xfId="7158" xr:uid="{00000000-0005-0000-0000-0000F51B0000}"/>
    <cellStyle name="Normal 9 2 2 2 2 4" xfId="7159" xr:uid="{00000000-0005-0000-0000-0000F61B0000}"/>
    <cellStyle name="Normal 9 2 2 2 2 4 2" xfId="7160" xr:uid="{00000000-0005-0000-0000-0000F71B0000}"/>
    <cellStyle name="Normal 9 2 2 2 2 4 2 2" xfId="7161" xr:uid="{00000000-0005-0000-0000-0000F81B0000}"/>
    <cellStyle name="Normal 9 2 2 2 2 4 3" xfId="7162" xr:uid="{00000000-0005-0000-0000-0000F91B0000}"/>
    <cellStyle name="Normal 9 2 2 2 2 5" xfId="7163" xr:uid="{00000000-0005-0000-0000-0000FA1B0000}"/>
    <cellStyle name="Normal 9 2 2 2 2 5 2" xfId="7164" xr:uid="{00000000-0005-0000-0000-0000FB1B0000}"/>
    <cellStyle name="Normal 9 2 2 2 2 6" xfId="7165" xr:uid="{00000000-0005-0000-0000-0000FC1B0000}"/>
    <cellStyle name="Normal 9 2 2 2 2 6 2" xfId="7166" xr:uid="{00000000-0005-0000-0000-0000FD1B0000}"/>
    <cellStyle name="Normal 9 2 2 2 2 7" xfId="7167" xr:uid="{00000000-0005-0000-0000-0000FE1B0000}"/>
    <cellStyle name="Normal 9 2 2 2 3" xfId="7168" xr:uid="{00000000-0005-0000-0000-0000FF1B0000}"/>
    <cellStyle name="Normal 9 2 2 2 3 2" xfId="7169" xr:uid="{00000000-0005-0000-0000-0000001C0000}"/>
    <cellStyle name="Normal 9 2 2 2 3 2 2" xfId="7170" xr:uid="{00000000-0005-0000-0000-0000011C0000}"/>
    <cellStyle name="Normal 9 2 2 2 3 2 2 2" xfId="7171" xr:uid="{00000000-0005-0000-0000-0000021C0000}"/>
    <cellStyle name="Normal 9 2 2 2 3 2 2 2 2" xfId="7172" xr:uid="{00000000-0005-0000-0000-0000031C0000}"/>
    <cellStyle name="Normal 9 2 2 2 3 2 2 3" xfId="7173" xr:uid="{00000000-0005-0000-0000-0000041C0000}"/>
    <cellStyle name="Normal 9 2 2 2 3 2 3" xfId="7174" xr:uid="{00000000-0005-0000-0000-0000051C0000}"/>
    <cellStyle name="Normal 9 2 2 2 3 2 3 2" xfId="7175" xr:uid="{00000000-0005-0000-0000-0000061C0000}"/>
    <cellStyle name="Normal 9 2 2 2 3 2 3 2 2" xfId="7176" xr:uid="{00000000-0005-0000-0000-0000071C0000}"/>
    <cellStyle name="Normal 9 2 2 2 3 2 3 3" xfId="7177" xr:uid="{00000000-0005-0000-0000-0000081C0000}"/>
    <cellStyle name="Normal 9 2 2 2 3 2 4" xfId="7178" xr:uid="{00000000-0005-0000-0000-0000091C0000}"/>
    <cellStyle name="Normal 9 2 2 2 3 2 4 2" xfId="7179" xr:uid="{00000000-0005-0000-0000-00000A1C0000}"/>
    <cellStyle name="Normal 9 2 2 2 3 2 5" xfId="7180" xr:uid="{00000000-0005-0000-0000-00000B1C0000}"/>
    <cellStyle name="Normal 9 2 2 2 3 2 5 2" xfId="7181" xr:uid="{00000000-0005-0000-0000-00000C1C0000}"/>
    <cellStyle name="Normal 9 2 2 2 3 2 6" xfId="7182" xr:uid="{00000000-0005-0000-0000-00000D1C0000}"/>
    <cellStyle name="Normal 9 2 2 2 3 3" xfId="7183" xr:uid="{00000000-0005-0000-0000-00000E1C0000}"/>
    <cellStyle name="Normal 9 2 2 2 3 3 2" xfId="7184" xr:uid="{00000000-0005-0000-0000-00000F1C0000}"/>
    <cellStyle name="Normal 9 2 2 2 3 3 2 2" xfId="7185" xr:uid="{00000000-0005-0000-0000-0000101C0000}"/>
    <cellStyle name="Normal 9 2 2 2 3 3 3" xfId="7186" xr:uid="{00000000-0005-0000-0000-0000111C0000}"/>
    <cellStyle name="Normal 9 2 2 2 3 4" xfId="7187" xr:uid="{00000000-0005-0000-0000-0000121C0000}"/>
    <cellStyle name="Normal 9 2 2 2 3 4 2" xfId="7188" xr:uid="{00000000-0005-0000-0000-0000131C0000}"/>
    <cellStyle name="Normal 9 2 2 2 3 4 2 2" xfId="7189" xr:uid="{00000000-0005-0000-0000-0000141C0000}"/>
    <cellStyle name="Normal 9 2 2 2 3 4 3" xfId="7190" xr:uid="{00000000-0005-0000-0000-0000151C0000}"/>
    <cellStyle name="Normal 9 2 2 2 3 5" xfId="7191" xr:uid="{00000000-0005-0000-0000-0000161C0000}"/>
    <cellStyle name="Normal 9 2 2 2 3 5 2" xfId="7192" xr:uid="{00000000-0005-0000-0000-0000171C0000}"/>
    <cellStyle name="Normal 9 2 2 2 3 6" xfId="7193" xr:uid="{00000000-0005-0000-0000-0000181C0000}"/>
    <cellStyle name="Normal 9 2 2 2 3 6 2" xfId="7194" xr:uid="{00000000-0005-0000-0000-0000191C0000}"/>
    <cellStyle name="Normal 9 2 2 2 3 7" xfId="7195" xr:uid="{00000000-0005-0000-0000-00001A1C0000}"/>
    <cellStyle name="Normal 9 2 2 2 4" xfId="7196" xr:uid="{00000000-0005-0000-0000-00001B1C0000}"/>
    <cellStyle name="Normal 9 2 2 2 4 2" xfId="7197" xr:uid="{00000000-0005-0000-0000-00001C1C0000}"/>
    <cellStyle name="Normal 9 2 2 2 4 2 2" xfId="7198" xr:uid="{00000000-0005-0000-0000-00001D1C0000}"/>
    <cellStyle name="Normal 9 2 2 2 4 2 2 2" xfId="7199" xr:uid="{00000000-0005-0000-0000-00001E1C0000}"/>
    <cellStyle name="Normal 9 2 2 2 4 2 3" xfId="7200" xr:uid="{00000000-0005-0000-0000-00001F1C0000}"/>
    <cellStyle name="Normal 9 2 2 2 4 3" xfId="7201" xr:uid="{00000000-0005-0000-0000-0000201C0000}"/>
    <cellStyle name="Normal 9 2 2 2 4 3 2" xfId="7202" xr:uid="{00000000-0005-0000-0000-0000211C0000}"/>
    <cellStyle name="Normal 9 2 2 2 4 3 2 2" xfId="7203" xr:uid="{00000000-0005-0000-0000-0000221C0000}"/>
    <cellStyle name="Normal 9 2 2 2 4 3 3" xfId="7204" xr:uid="{00000000-0005-0000-0000-0000231C0000}"/>
    <cellStyle name="Normal 9 2 2 2 4 4" xfId="7205" xr:uid="{00000000-0005-0000-0000-0000241C0000}"/>
    <cellStyle name="Normal 9 2 2 2 4 4 2" xfId="7206" xr:uid="{00000000-0005-0000-0000-0000251C0000}"/>
    <cellStyle name="Normal 9 2 2 2 4 5" xfId="7207" xr:uid="{00000000-0005-0000-0000-0000261C0000}"/>
    <cellStyle name="Normal 9 2 2 2 4 5 2" xfId="7208" xr:uid="{00000000-0005-0000-0000-0000271C0000}"/>
    <cellStyle name="Normal 9 2 2 2 4 6" xfId="7209" xr:uid="{00000000-0005-0000-0000-0000281C0000}"/>
    <cellStyle name="Normal 9 2 2 2 5" xfId="7210" xr:uid="{00000000-0005-0000-0000-0000291C0000}"/>
    <cellStyle name="Normal 9 2 2 2 5 2" xfId="7211" xr:uid="{00000000-0005-0000-0000-00002A1C0000}"/>
    <cellStyle name="Normal 9 2 2 2 5 2 2" xfId="7212" xr:uid="{00000000-0005-0000-0000-00002B1C0000}"/>
    <cellStyle name="Normal 9 2 2 2 5 3" xfId="7213" xr:uid="{00000000-0005-0000-0000-00002C1C0000}"/>
    <cellStyle name="Normal 9 2 2 2 6" xfId="7214" xr:uid="{00000000-0005-0000-0000-00002D1C0000}"/>
    <cellStyle name="Normal 9 2 2 2 6 2" xfId="7215" xr:uid="{00000000-0005-0000-0000-00002E1C0000}"/>
    <cellStyle name="Normal 9 2 2 2 6 2 2" xfId="7216" xr:uid="{00000000-0005-0000-0000-00002F1C0000}"/>
    <cellStyle name="Normal 9 2 2 2 6 3" xfId="7217" xr:uid="{00000000-0005-0000-0000-0000301C0000}"/>
    <cellStyle name="Normal 9 2 2 2 7" xfId="7218" xr:uid="{00000000-0005-0000-0000-0000311C0000}"/>
    <cellStyle name="Normal 9 2 2 2 7 2" xfId="7219" xr:uid="{00000000-0005-0000-0000-0000321C0000}"/>
    <cellStyle name="Normal 9 2 2 2 8" xfId="7220" xr:uid="{00000000-0005-0000-0000-0000331C0000}"/>
    <cellStyle name="Normal 9 2 2 2 8 2" xfId="7221" xr:uid="{00000000-0005-0000-0000-0000341C0000}"/>
    <cellStyle name="Normal 9 2 2 2 9" xfId="7222" xr:uid="{00000000-0005-0000-0000-0000351C0000}"/>
    <cellStyle name="Normal 9 2 2 3" xfId="7223" xr:uid="{00000000-0005-0000-0000-0000361C0000}"/>
    <cellStyle name="Normal 9 2 2 3 2" xfId="7224" xr:uid="{00000000-0005-0000-0000-0000371C0000}"/>
    <cellStyle name="Normal 9 2 2 3 2 2" xfId="7225" xr:uid="{00000000-0005-0000-0000-0000381C0000}"/>
    <cellStyle name="Normal 9 2 2 3 2 2 2" xfId="7226" xr:uid="{00000000-0005-0000-0000-0000391C0000}"/>
    <cellStyle name="Normal 9 2 2 3 2 2 2 2" xfId="7227" xr:uid="{00000000-0005-0000-0000-00003A1C0000}"/>
    <cellStyle name="Normal 9 2 2 3 2 2 3" xfId="7228" xr:uid="{00000000-0005-0000-0000-00003B1C0000}"/>
    <cellStyle name="Normal 9 2 2 3 2 3" xfId="7229" xr:uid="{00000000-0005-0000-0000-00003C1C0000}"/>
    <cellStyle name="Normal 9 2 2 3 2 3 2" xfId="7230" xr:uid="{00000000-0005-0000-0000-00003D1C0000}"/>
    <cellStyle name="Normal 9 2 2 3 2 3 2 2" xfId="7231" xr:uid="{00000000-0005-0000-0000-00003E1C0000}"/>
    <cellStyle name="Normal 9 2 2 3 2 3 3" xfId="7232" xr:uid="{00000000-0005-0000-0000-00003F1C0000}"/>
    <cellStyle name="Normal 9 2 2 3 2 4" xfId="7233" xr:uid="{00000000-0005-0000-0000-0000401C0000}"/>
    <cellStyle name="Normal 9 2 2 3 2 4 2" xfId="7234" xr:uid="{00000000-0005-0000-0000-0000411C0000}"/>
    <cellStyle name="Normal 9 2 2 3 2 5" xfId="7235" xr:uid="{00000000-0005-0000-0000-0000421C0000}"/>
    <cellStyle name="Normal 9 2 2 3 2 5 2" xfId="7236" xr:uid="{00000000-0005-0000-0000-0000431C0000}"/>
    <cellStyle name="Normal 9 2 2 3 2 6" xfId="7237" xr:uid="{00000000-0005-0000-0000-0000441C0000}"/>
    <cellStyle name="Normal 9 2 2 3 3" xfId="7238" xr:uid="{00000000-0005-0000-0000-0000451C0000}"/>
    <cellStyle name="Normal 9 2 2 3 3 2" xfId="7239" xr:uid="{00000000-0005-0000-0000-0000461C0000}"/>
    <cellStyle name="Normal 9 2 2 3 3 2 2" xfId="7240" xr:uid="{00000000-0005-0000-0000-0000471C0000}"/>
    <cellStyle name="Normal 9 2 2 3 3 3" xfId="7241" xr:uid="{00000000-0005-0000-0000-0000481C0000}"/>
    <cellStyle name="Normal 9 2 2 3 4" xfId="7242" xr:uid="{00000000-0005-0000-0000-0000491C0000}"/>
    <cellStyle name="Normal 9 2 2 3 4 2" xfId="7243" xr:uid="{00000000-0005-0000-0000-00004A1C0000}"/>
    <cellStyle name="Normal 9 2 2 3 4 2 2" xfId="7244" xr:uid="{00000000-0005-0000-0000-00004B1C0000}"/>
    <cellStyle name="Normal 9 2 2 3 4 3" xfId="7245" xr:uid="{00000000-0005-0000-0000-00004C1C0000}"/>
    <cellStyle name="Normal 9 2 2 3 5" xfId="7246" xr:uid="{00000000-0005-0000-0000-00004D1C0000}"/>
    <cellStyle name="Normal 9 2 2 3 5 2" xfId="7247" xr:uid="{00000000-0005-0000-0000-00004E1C0000}"/>
    <cellStyle name="Normal 9 2 2 3 6" xfId="7248" xr:uid="{00000000-0005-0000-0000-00004F1C0000}"/>
    <cellStyle name="Normal 9 2 2 3 6 2" xfId="7249" xr:uid="{00000000-0005-0000-0000-0000501C0000}"/>
    <cellStyle name="Normal 9 2 2 3 7" xfId="7250" xr:uid="{00000000-0005-0000-0000-0000511C0000}"/>
    <cellStyle name="Normal 9 2 2 4" xfId="7251" xr:uid="{00000000-0005-0000-0000-0000521C0000}"/>
    <cellStyle name="Normal 9 2 2 4 2" xfId="7252" xr:uid="{00000000-0005-0000-0000-0000531C0000}"/>
    <cellStyle name="Normal 9 2 2 4 2 2" xfId="7253" xr:uid="{00000000-0005-0000-0000-0000541C0000}"/>
    <cellStyle name="Normal 9 2 2 4 2 2 2" xfId="7254" xr:uid="{00000000-0005-0000-0000-0000551C0000}"/>
    <cellStyle name="Normal 9 2 2 4 2 2 2 2" xfId="7255" xr:uid="{00000000-0005-0000-0000-0000561C0000}"/>
    <cellStyle name="Normal 9 2 2 4 2 2 3" xfId="7256" xr:uid="{00000000-0005-0000-0000-0000571C0000}"/>
    <cellStyle name="Normal 9 2 2 4 2 3" xfId="7257" xr:uid="{00000000-0005-0000-0000-0000581C0000}"/>
    <cellStyle name="Normal 9 2 2 4 2 3 2" xfId="7258" xr:uid="{00000000-0005-0000-0000-0000591C0000}"/>
    <cellStyle name="Normal 9 2 2 4 2 3 2 2" xfId="7259" xr:uid="{00000000-0005-0000-0000-00005A1C0000}"/>
    <cellStyle name="Normal 9 2 2 4 2 3 3" xfId="7260" xr:uid="{00000000-0005-0000-0000-00005B1C0000}"/>
    <cellStyle name="Normal 9 2 2 4 2 4" xfId="7261" xr:uid="{00000000-0005-0000-0000-00005C1C0000}"/>
    <cellStyle name="Normal 9 2 2 4 2 4 2" xfId="7262" xr:uid="{00000000-0005-0000-0000-00005D1C0000}"/>
    <cellStyle name="Normal 9 2 2 4 2 5" xfId="7263" xr:uid="{00000000-0005-0000-0000-00005E1C0000}"/>
    <cellStyle name="Normal 9 2 2 4 2 5 2" xfId="7264" xr:uid="{00000000-0005-0000-0000-00005F1C0000}"/>
    <cellStyle name="Normal 9 2 2 4 2 6" xfId="7265" xr:uid="{00000000-0005-0000-0000-0000601C0000}"/>
    <cellStyle name="Normal 9 2 2 4 3" xfId="7266" xr:uid="{00000000-0005-0000-0000-0000611C0000}"/>
    <cellStyle name="Normal 9 2 2 4 3 2" xfId="7267" xr:uid="{00000000-0005-0000-0000-0000621C0000}"/>
    <cellStyle name="Normal 9 2 2 4 3 2 2" xfId="7268" xr:uid="{00000000-0005-0000-0000-0000631C0000}"/>
    <cellStyle name="Normal 9 2 2 4 3 3" xfId="7269" xr:uid="{00000000-0005-0000-0000-0000641C0000}"/>
    <cellStyle name="Normal 9 2 2 4 4" xfId="7270" xr:uid="{00000000-0005-0000-0000-0000651C0000}"/>
    <cellStyle name="Normal 9 2 2 4 4 2" xfId="7271" xr:uid="{00000000-0005-0000-0000-0000661C0000}"/>
    <cellStyle name="Normal 9 2 2 4 4 2 2" xfId="7272" xr:uid="{00000000-0005-0000-0000-0000671C0000}"/>
    <cellStyle name="Normal 9 2 2 4 4 3" xfId="7273" xr:uid="{00000000-0005-0000-0000-0000681C0000}"/>
    <cellStyle name="Normal 9 2 2 4 5" xfId="7274" xr:uid="{00000000-0005-0000-0000-0000691C0000}"/>
    <cellStyle name="Normal 9 2 2 4 5 2" xfId="7275" xr:uid="{00000000-0005-0000-0000-00006A1C0000}"/>
    <cellStyle name="Normal 9 2 2 4 6" xfId="7276" xr:uid="{00000000-0005-0000-0000-00006B1C0000}"/>
    <cellStyle name="Normal 9 2 2 4 6 2" xfId="7277" xr:uid="{00000000-0005-0000-0000-00006C1C0000}"/>
    <cellStyle name="Normal 9 2 2 4 7" xfId="7278" xr:uid="{00000000-0005-0000-0000-00006D1C0000}"/>
    <cellStyle name="Normal 9 2 2 4 7 2" xfId="7279" xr:uid="{00000000-0005-0000-0000-00006E1C0000}"/>
    <cellStyle name="Normal 9 2 2 4 7 2 2" xfId="7280" xr:uid="{00000000-0005-0000-0000-00006F1C0000}"/>
    <cellStyle name="Normal 9 2 2 4 7 3" xfId="7281" xr:uid="{00000000-0005-0000-0000-0000701C0000}"/>
    <cellStyle name="Normal 9 2 2 4 8" xfId="7282" xr:uid="{00000000-0005-0000-0000-0000711C0000}"/>
    <cellStyle name="Normal 9 2 2 5" xfId="7283" xr:uid="{00000000-0005-0000-0000-0000721C0000}"/>
    <cellStyle name="Normal 9 2 2 5 2" xfId="7284" xr:uid="{00000000-0005-0000-0000-0000731C0000}"/>
    <cellStyle name="Normal 9 2 2 5 2 2" xfId="7285" xr:uid="{00000000-0005-0000-0000-0000741C0000}"/>
    <cellStyle name="Normal 9 2 2 5 2 2 2" xfId="7286" xr:uid="{00000000-0005-0000-0000-0000751C0000}"/>
    <cellStyle name="Normal 9 2 2 5 2 3" xfId="7287" xr:uid="{00000000-0005-0000-0000-0000761C0000}"/>
    <cellStyle name="Normal 9 2 2 5 3" xfId="7288" xr:uid="{00000000-0005-0000-0000-0000771C0000}"/>
    <cellStyle name="Normal 9 2 2 5 3 2" xfId="7289" xr:uid="{00000000-0005-0000-0000-0000781C0000}"/>
    <cellStyle name="Normal 9 2 2 5 3 2 2" xfId="7290" xr:uid="{00000000-0005-0000-0000-0000791C0000}"/>
    <cellStyle name="Normal 9 2 2 5 3 3" xfId="7291" xr:uid="{00000000-0005-0000-0000-00007A1C0000}"/>
    <cellStyle name="Normal 9 2 2 5 4" xfId="7292" xr:uid="{00000000-0005-0000-0000-00007B1C0000}"/>
    <cellStyle name="Normal 9 2 2 5 4 2" xfId="7293" xr:uid="{00000000-0005-0000-0000-00007C1C0000}"/>
    <cellStyle name="Normal 9 2 2 5 5" xfId="7294" xr:uid="{00000000-0005-0000-0000-00007D1C0000}"/>
    <cellStyle name="Normal 9 2 2 5 5 2" xfId="7295" xr:uid="{00000000-0005-0000-0000-00007E1C0000}"/>
    <cellStyle name="Normal 9 2 2 5 6" xfId="7296" xr:uid="{00000000-0005-0000-0000-00007F1C0000}"/>
    <cellStyle name="Normal 9 2 2 6" xfId="7297" xr:uid="{00000000-0005-0000-0000-0000801C0000}"/>
    <cellStyle name="Normal 9 2 2 6 2" xfId="7298" xr:uid="{00000000-0005-0000-0000-0000811C0000}"/>
    <cellStyle name="Normal 9 2 2 6 2 2" xfId="7299" xr:uid="{00000000-0005-0000-0000-0000821C0000}"/>
    <cellStyle name="Normal 9 2 2 6 3" xfId="7300" xr:uid="{00000000-0005-0000-0000-0000831C0000}"/>
    <cellStyle name="Normal 9 2 2 7" xfId="7301" xr:uid="{00000000-0005-0000-0000-0000841C0000}"/>
    <cellStyle name="Normal 9 2 2 7 2" xfId="7302" xr:uid="{00000000-0005-0000-0000-0000851C0000}"/>
    <cellStyle name="Normal 9 2 2 7 2 2" xfId="7303" xr:uid="{00000000-0005-0000-0000-0000861C0000}"/>
    <cellStyle name="Normal 9 2 2 7 3" xfId="7304" xr:uid="{00000000-0005-0000-0000-0000871C0000}"/>
    <cellStyle name="Normal 9 2 2 8" xfId="7305" xr:uid="{00000000-0005-0000-0000-0000881C0000}"/>
    <cellStyle name="Normal 9 2 2 8 2" xfId="7306" xr:uid="{00000000-0005-0000-0000-0000891C0000}"/>
    <cellStyle name="Normal 9 2 2 9" xfId="7307" xr:uid="{00000000-0005-0000-0000-00008A1C0000}"/>
    <cellStyle name="Normal 9 2 2 9 2" xfId="7308" xr:uid="{00000000-0005-0000-0000-00008B1C0000}"/>
    <cellStyle name="Normal 9 2 3" xfId="7309" xr:uid="{00000000-0005-0000-0000-00008C1C0000}"/>
    <cellStyle name="Normal 9 2 3 2" xfId="7310" xr:uid="{00000000-0005-0000-0000-00008D1C0000}"/>
    <cellStyle name="Normal 9 2 3 2 2" xfId="7311" xr:uid="{00000000-0005-0000-0000-00008E1C0000}"/>
    <cellStyle name="Normal 9 2 3 2 2 2" xfId="7312" xr:uid="{00000000-0005-0000-0000-00008F1C0000}"/>
    <cellStyle name="Normal 9 2 3 2 2 2 2" xfId="7313" xr:uid="{00000000-0005-0000-0000-0000901C0000}"/>
    <cellStyle name="Normal 9 2 3 2 2 2 2 2" xfId="7314" xr:uid="{00000000-0005-0000-0000-0000911C0000}"/>
    <cellStyle name="Normal 9 2 3 2 2 2 3" xfId="7315" xr:uid="{00000000-0005-0000-0000-0000921C0000}"/>
    <cellStyle name="Normal 9 2 3 2 2 3" xfId="7316" xr:uid="{00000000-0005-0000-0000-0000931C0000}"/>
    <cellStyle name="Normal 9 2 3 2 2 3 2" xfId="7317" xr:uid="{00000000-0005-0000-0000-0000941C0000}"/>
    <cellStyle name="Normal 9 2 3 2 2 3 2 2" xfId="7318" xr:uid="{00000000-0005-0000-0000-0000951C0000}"/>
    <cellStyle name="Normal 9 2 3 2 2 3 3" xfId="7319" xr:uid="{00000000-0005-0000-0000-0000961C0000}"/>
    <cellStyle name="Normal 9 2 3 2 2 4" xfId="7320" xr:uid="{00000000-0005-0000-0000-0000971C0000}"/>
    <cellStyle name="Normal 9 2 3 2 2 4 2" xfId="7321" xr:uid="{00000000-0005-0000-0000-0000981C0000}"/>
    <cellStyle name="Normal 9 2 3 2 2 5" xfId="7322" xr:uid="{00000000-0005-0000-0000-0000991C0000}"/>
    <cellStyle name="Normal 9 2 3 2 2 5 2" xfId="7323" xr:uid="{00000000-0005-0000-0000-00009A1C0000}"/>
    <cellStyle name="Normal 9 2 3 2 2 6" xfId="7324" xr:uid="{00000000-0005-0000-0000-00009B1C0000}"/>
    <cellStyle name="Normal 9 2 3 2 3" xfId="7325" xr:uid="{00000000-0005-0000-0000-00009C1C0000}"/>
    <cellStyle name="Normal 9 2 3 2 3 2" xfId="7326" xr:uid="{00000000-0005-0000-0000-00009D1C0000}"/>
    <cellStyle name="Normal 9 2 3 2 3 2 2" xfId="7327" xr:uid="{00000000-0005-0000-0000-00009E1C0000}"/>
    <cellStyle name="Normal 9 2 3 2 3 3" xfId="7328" xr:uid="{00000000-0005-0000-0000-00009F1C0000}"/>
    <cellStyle name="Normal 9 2 3 2 4" xfId="7329" xr:uid="{00000000-0005-0000-0000-0000A01C0000}"/>
    <cellStyle name="Normal 9 2 3 2 4 2" xfId="7330" xr:uid="{00000000-0005-0000-0000-0000A11C0000}"/>
    <cellStyle name="Normal 9 2 3 2 4 2 2" xfId="7331" xr:uid="{00000000-0005-0000-0000-0000A21C0000}"/>
    <cellStyle name="Normal 9 2 3 2 4 3" xfId="7332" xr:uid="{00000000-0005-0000-0000-0000A31C0000}"/>
    <cellStyle name="Normal 9 2 3 2 5" xfId="7333" xr:uid="{00000000-0005-0000-0000-0000A41C0000}"/>
    <cellStyle name="Normal 9 2 3 2 5 2" xfId="7334" xr:uid="{00000000-0005-0000-0000-0000A51C0000}"/>
    <cellStyle name="Normal 9 2 3 2 6" xfId="7335" xr:uid="{00000000-0005-0000-0000-0000A61C0000}"/>
    <cellStyle name="Normal 9 2 3 2 6 2" xfId="7336" xr:uid="{00000000-0005-0000-0000-0000A71C0000}"/>
    <cellStyle name="Normal 9 2 3 2 7" xfId="7337" xr:uid="{00000000-0005-0000-0000-0000A81C0000}"/>
    <cellStyle name="Normal 9 2 3 3" xfId="7338" xr:uid="{00000000-0005-0000-0000-0000A91C0000}"/>
    <cellStyle name="Normal 9 2 3 3 2" xfId="7339" xr:uid="{00000000-0005-0000-0000-0000AA1C0000}"/>
    <cellStyle name="Normal 9 2 3 3 2 2" xfId="7340" xr:uid="{00000000-0005-0000-0000-0000AB1C0000}"/>
    <cellStyle name="Normal 9 2 3 3 2 2 2" xfId="7341" xr:uid="{00000000-0005-0000-0000-0000AC1C0000}"/>
    <cellStyle name="Normal 9 2 3 3 2 2 2 2" xfId="7342" xr:uid="{00000000-0005-0000-0000-0000AD1C0000}"/>
    <cellStyle name="Normal 9 2 3 3 2 2 3" xfId="7343" xr:uid="{00000000-0005-0000-0000-0000AE1C0000}"/>
    <cellStyle name="Normal 9 2 3 3 2 3" xfId="7344" xr:uid="{00000000-0005-0000-0000-0000AF1C0000}"/>
    <cellStyle name="Normal 9 2 3 3 2 3 2" xfId="7345" xr:uid="{00000000-0005-0000-0000-0000B01C0000}"/>
    <cellStyle name="Normal 9 2 3 3 2 3 2 2" xfId="7346" xr:uid="{00000000-0005-0000-0000-0000B11C0000}"/>
    <cellStyle name="Normal 9 2 3 3 2 3 3" xfId="7347" xr:uid="{00000000-0005-0000-0000-0000B21C0000}"/>
    <cellStyle name="Normal 9 2 3 3 2 4" xfId="7348" xr:uid="{00000000-0005-0000-0000-0000B31C0000}"/>
    <cellStyle name="Normal 9 2 3 3 2 4 2" xfId="7349" xr:uid="{00000000-0005-0000-0000-0000B41C0000}"/>
    <cellStyle name="Normal 9 2 3 3 2 5" xfId="7350" xr:uid="{00000000-0005-0000-0000-0000B51C0000}"/>
    <cellStyle name="Normal 9 2 3 3 2 5 2" xfId="7351" xr:uid="{00000000-0005-0000-0000-0000B61C0000}"/>
    <cellStyle name="Normal 9 2 3 3 2 6" xfId="7352" xr:uid="{00000000-0005-0000-0000-0000B71C0000}"/>
    <cellStyle name="Normal 9 2 3 3 3" xfId="7353" xr:uid="{00000000-0005-0000-0000-0000B81C0000}"/>
    <cellStyle name="Normal 9 2 3 3 3 2" xfId="7354" xr:uid="{00000000-0005-0000-0000-0000B91C0000}"/>
    <cellStyle name="Normal 9 2 3 3 3 2 2" xfId="7355" xr:uid="{00000000-0005-0000-0000-0000BA1C0000}"/>
    <cellStyle name="Normal 9 2 3 3 3 3" xfId="7356" xr:uid="{00000000-0005-0000-0000-0000BB1C0000}"/>
    <cellStyle name="Normal 9 2 3 3 4" xfId="7357" xr:uid="{00000000-0005-0000-0000-0000BC1C0000}"/>
    <cellStyle name="Normal 9 2 3 3 4 2" xfId="7358" xr:uid="{00000000-0005-0000-0000-0000BD1C0000}"/>
    <cellStyle name="Normal 9 2 3 3 4 2 2" xfId="7359" xr:uid="{00000000-0005-0000-0000-0000BE1C0000}"/>
    <cellStyle name="Normal 9 2 3 3 4 3" xfId="7360" xr:uid="{00000000-0005-0000-0000-0000BF1C0000}"/>
    <cellStyle name="Normal 9 2 3 3 5" xfId="7361" xr:uid="{00000000-0005-0000-0000-0000C01C0000}"/>
    <cellStyle name="Normal 9 2 3 3 5 2" xfId="7362" xr:uid="{00000000-0005-0000-0000-0000C11C0000}"/>
    <cellStyle name="Normal 9 2 3 3 6" xfId="7363" xr:uid="{00000000-0005-0000-0000-0000C21C0000}"/>
    <cellStyle name="Normal 9 2 3 3 6 2" xfId="7364" xr:uid="{00000000-0005-0000-0000-0000C31C0000}"/>
    <cellStyle name="Normal 9 2 3 3 7" xfId="7365" xr:uid="{00000000-0005-0000-0000-0000C41C0000}"/>
    <cellStyle name="Normal 9 2 3 4" xfId="7366" xr:uid="{00000000-0005-0000-0000-0000C51C0000}"/>
    <cellStyle name="Normal 9 2 3 4 2" xfId="7367" xr:uid="{00000000-0005-0000-0000-0000C61C0000}"/>
    <cellStyle name="Normal 9 2 3 4 2 2" xfId="7368" xr:uid="{00000000-0005-0000-0000-0000C71C0000}"/>
    <cellStyle name="Normal 9 2 3 4 2 2 2" xfId="7369" xr:uid="{00000000-0005-0000-0000-0000C81C0000}"/>
    <cellStyle name="Normal 9 2 3 4 2 3" xfId="7370" xr:uid="{00000000-0005-0000-0000-0000C91C0000}"/>
    <cellStyle name="Normal 9 2 3 4 3" xfId="7371" xr:uid="{00000000-0005-0000-0000-0000CA1C0000}"/>
    <cellStyle name="Normal 9 2 3 4 3 2" xfId="7372" xr:uid="{00000000-0005-0000-0000-0000CB1C0000}"/>
    <cellStyle name="Normal 9 2 3 4 3 2 2" xfId="7373" xr:uid="{00000000-0005-0000-0000-0000CC1C0000}"/>
    <cellStyle name="Normal 9 2 3 4 3 3" xfId="7374" xr:uid="{00000000-0005-0000-0000-0000CD1C0000}"/>
    <cellStyle name="Normal 9 2 3 4 4" xfId="7375" xr:uid="{00000000-0005-0000-0000-0000CE1C0000}"/>
    <cellStyle name="Normal 9 2 3 4 4 2" xfId="7376" xr:uid="{00000000-0005-0000-0000-0000CF1C0000}"/>
    <cellStyle name="Normal 9 2 3 4 5" xfId="7377" xr:uid="{00000000-0005-0000-0000-0000D01C0000}"/>
    <cellStyle name="Normal 9 2 3 4 5 2" xfId="7378" xr:uid="{00000000-0005-0000-0000-0000D11C0000}"/>
    <cellStyle name="Normal 9 2 3 4 6" xfId="7379" xr:uid="{00000000-0005-0000-0000-0000D21C0000}"/>
    <cellStyle name="Normal 9 2 3 5" xfId="7380" xr:uid="{00000000-0005-0000-0000-0000D31C0000}"/>
    <cellStyle name="Normal 9 2 3 5 2" xfId="7381" xr:uid="{00000000-0005-0000-0000-0000D41C0000}"/>
    <cellStyle name="Normal 9 2 3 5 2 2" xfId="7382" xr:uid="{00000000-0005-0000-0000-0000D51C0000}"/>
    <cellStyle name="Normal 9 2 3 5 3" xfId="7383" xr:uid="{00000000-0005-0000-0000-0000D61C0000}"/>
    <cellStyle name="Normal 9 2 3 6" xfId="7384" xr:uid="{00000000-0005-0000-0000-0000D71C0000}"/>
    <cellStyle name="Normal 9 2 3 6 2" xfId="7385" xr:uid="{00000000-0005-0000-0000-0000D81C0000}"/>
    <cellStyle name="Normal 9 2 3 6 2 2" xfId="7386" xr:uid="{00000000-0005-0000-0000-0000D91C0000}"/>
    <cellStyle name="Normal 9 2 3 6 3" xfId="7387" xr:uid="{00000000-0005-0000-0000-0000DA1C0000}"/>
    <cellStyle name="Normal 9 2 3 7" xfId="7388" xr:uid="{00000000-0005-0000-0000-0000DB1C0000}"/>
    <cellStyle name="Normal 9 2 3 7 2" xfId="7389" xr:uid="{00000000-0005-0000-0000-0000DC1C0000}"/>
    <cellStyle name="Normal 9 2 3 8" xfId="7390" xr:uid="{00000000-0005-0000-0000-0000DD1C0000}"/>
    <cellStyle name="Normal 9 2 3 8 2" xfId="7391" xr:uid="{00000000-0005-0000-0000-0000DE1C0000}"/>
    <cellStyle name="Normal 9 2 3 9" xfId="7392" xr:uid="{00000000-0005-0000-0000-0000DF1C0000}"/>
    <cellStyle name="Normal 9 2 4" xfId="7393" xr:uid="{00000000-0005-0000-0000-0000E01C0000}"/>
    <cellStyle name="Normal 9 2 4 2" xfId="7394" xr:uid="{00000000-0005-0000-0000-0000E11C0000}"/>
    <cellStyle name="Normal 9 2 4 2 2" xfId="7395" xr:uid="{00000000-0005-0000-0000-0000E21C0000}"/>
    <cellStyle name="Normal 9 2 4 2 2 2" xfId="7396" xr:uid="{00000000-0005-0000-0000-0000E31C0000}"/>
    <cellStyle name="Normal 9 2 4 2 2 2 2" xfId="7397" xr:uid="{00000000-0005-0000-0000-0000E41C0000}"/>
    <cellStyle name="Normal 9 2 4 2 2 3" xfId="7398" xr:uid="{00000000-0005-0000-0000-0000E51C0000}"/>
    <cellStyle name="Normal 9 2 4 2 3" xfId="7399" xr:uid="{00000000-0005-0000-0000-0000E61C0000}"/>
    <cellStyle name="Normal 9 2 4 2 3 2" xfId="7400" xr:uid="{00000000-0005-0000-0000-0000E71C0000}"/>
    <cellStyle name="Normal 9 2 4 2 3 2 2" xfId="7401" xr:uid="{00000000-0005-0000-0000-0000E81C0000}"/>
    <cellStyle name="Normal 9 2 4 2 3 3" xfId="7402" xr:uid="{00000000-0005-0000-0000-0000E91C0000}"/>
    <cellStyle name="Normal 9 2 4 2 4" xfId="7403" xr:uid="{00000000-0005-0000-0000-0000EA1C0000}"/>
    <cellStyle name="Normal 9 2 4 2 4 2" xfId="7404" xr:uid="{00000000-0005-0000-0000-0000EB1C0000}"/>
    <cellStyle name="Normal 9 2 4 2 5" xfId="7405" xr:uid="{00000000-0005-0000-0000-0000EC1C0000}"/>
    <cellStyle name="Normal 9 2 4 2 5 2" xfId="7406" xr:uid="{00000000-0005-0000-0000-0000ED1C0000}"/>
    <cellStyle name="Normal 9 2 4 2 6" xfId="7407" xr:uid="{00000000-0005-0000-0000-0000EE1C0000}"/>
    <cellStyle name="Normal 9 2 4 3" xfId="7408" xr:uid="{00000000-0005-0000-0000-0000EF1C0000}"/>
    <cellStyle name="Normal 9 2 4 3 2" xfId="7409" xr:uid="{00000000-0005-0000-0000-0000F01C0000}"/>
    <cellStyle name="Normal 9 2 4 3 2 2" xfId="7410" xr:uid="{00000000-0005-0000-0000-0000F11C0000}"/>
    <cellStyle name="Normal 9 2 4 3 3" xfId="7411" xr:uid="{00000000-0005-0000-0000-0000F21C0000}"/>
    <cellStyle name="Normal 9 2 4 4" xfId="7412" xr:uid="{00000000-0005-0000-0000-0000F31C0000}"/>
    <cellStyle name="Normal 9 2 4 4 2" xfId="7413" xr:uid="{00000000-0005-0000-0000-0000F41C0000}"/>
    <cellStyle name="Normal 9 2 4 4 2 2" xfId="7414" xr:uid="{00000000-0005-0000-0000-0000F51C0000}"/>
    <cellStyle name="Normal 9 2 4 4 3" xfId="7415" xr:uid="{00000000-0005-0000-0000-0000F61C0000}"/>
    <cellStyle name="Normal 9 2 4 5" xfId="7416" xr:uid="{00000000-0005-0000-0000-0000F71C0000}"/>
    <cellStyle name="Normal 9 2 4 5 2" xfId="7417" xr:uid="{00000000-0005-0000-0000-0000F81C0000}"/>
    <cellStyle name="Normal 9 2 4 6" xfId="7418" xr:uid="{00000000-0005-0000-0000-0000F91C0000}"/>
    <cellStyle name="Normal 9 2 4 6 2" xfId="7419" xr:uid="{00000000-0005-0000-0000-0000FA1C0000}"/>
    <cellStyle name="Normal 9 2 4 7" xfId="7420" xr:uid="{00000000-0005-0000-0000-0000FB1C0000}"/>
    <cellStyle name="Normal 9 2 5" xfId="7421" xr:uid="{00000000-0005-0000-0000-0000FC1C0000}"/>
    <cellStyle name="Normal 9 2 5 2" xfId="7422" xr:uid="{00000000-0005-0000-0000-0000FD1C0000}"/>
    <cellStyle name="Normal 9 2 5 2 2" xfId="7423" xr:uid="{00000000-0005-0000-0000-0000FE1C0000}"/>
    <cellStyle name="Normal 9 2 5 2 2 2" xfId="7424" xr:uid="{00000000-0005-0000-0000-0000FF1C0000}"/>
    <cellStyle name="Normal 9 2 5 2 2 2 2" xfId="7425" xr:uid="{00000000-0005-0000-0000-0000001D0000}"/>
    <cellStyle name="Normal 9 2 5 2 2 3" xfId="7426" xr:uid="{00000000-0005-0000-0000-0000011D0000}"/>
    <cellStyle name="Normal 9 2 5 2 3" xfId="7427" xr:uid="{00000000-0005-0000-0000-0000021D0000}"/>
    <cellStyle name="Normal 9 2 5 2 3 2" xfId="7428" xr:uid="{00000000-0005-0000-0000-0000031D0000}"/>
    <cellStyle name="Normal 9 2 5 2 3 2 2" xfId="7429" xr:uid="{00000000-0005-0000-0000-0000041D0000}"/>
    <cellStyle name="Normal 9 2 5 2 3 3" xfId="7430" xr:uid="{00000000-0005-0000-0000-0000051D0000}"/>
    <cellStyle name="Normal 9 2 5 2 4" xfId="7431" xr:uid="{00000000-0005-0000-0000-0000061D0000}"/>
    <cellStyle name="Normal 9 2 5 2 4 2" xfId="7432" xr:uid="{00000000-0005-0000-0000-0000071D0000}"/>
    <cellStyle name="Normal 9 2 5 2 5" xfId="7433" xr:uid="{00000000-0005-0000-0000-0000081D0000}"/>
    <cellStyle name="Normal 9 2 5 2 5 2" xfId="7434" xr:uid="{00000000-0005-0000-0000-0000091D0000}"/>
    <cellStyle name="Normal 9 2 5 2 6" xfId="7435" xr:uid="{00000000-0005-0000-0000-00000A1D0000}"/>
    <cellStyle name="Normal 9 2 5 3" xfId="7436" xr:uid="{00000000-0005-0000-0000-00000B1D0000}"/>
    <cellStyle name="Normal 9 2 5 3 2" xfId="7437" xr:uid="{00000000-0005-0000-0000-00000C1D0000}"/>
    <cellStyle name="Normal 9 2 5 3 2 2" xfId="7438" xr:uid="{00000000-0005-0000-0000-00000D1D0000}"/>
    <cellStyle name="Normal 9 2 5 3 3" xfId="7439" xr:uid="{00000000-0005-0000-0000-00000E1D0000}"/>
    <cellStyle name="Normal 9 2 5 4" xfId="7440" xr:uid="{00000000-0005-0000-0000-00000F1D0000}"/>
    <cellStyle name="Normal 9 2 5 4 2" xfId="7441" xr:uid="{00000000-0005-0000-0000-0000101D0000}"/>
    <cellStyle name="Normal 9 2 5 4 2 2" xfId="7442" xr:uid="{00000000-0005-0000-0000-0000111D0000}"/>
    <cellStyle name="Normal 9 2 5 4 3" xfId="7443" xr:uid="{00000000-0005-0000-0000-0000121D0000}"/>
    <cellStyle name="Normal 9 2 5 5" xfId="7444" xr:uid="{00000000-0005-0000-0000-0000131D0000}"/>
    <cellStyle name="Normal 9 2 5 5 2" xfId="7445" xr:uid="{00000000-0005-0000-0000-0000141D0000}"/>
    <cellStyle name="Normal 9 2 5 6" xfId="7446" xr:uid="{00000000-0005-0000-0000-0000151D0000}"/>
    <cellStyle name="Normal 9 2 5 6 2" xfId="7447" xr:uid="{00000000-0005-0000-0000-0000161D0000}"/>
    <cellStyle name="Normal 9 2 5 7" xfId="7448" xr:uid="{00000000-0005-0000-0000-0000171D0000}"/>
    <cellStyle name="Normal 9 2 6" xfId="7449" xr:uid="{00000000-0005-0000-0000-0000181D0000}"/>
    <cellStyle name="Normal 9 2 6 2" xfId="7450" xr:uid="{00000000-0005-0000-0000-0000191D0000}"/>
    <cellStyle name="Normal 9 2 6 2 2" xfId="7451" xr:uid="{00000000-0005-0000-0000-00001A1D0000}"/>
    <cellStyle name="Normal 9 2 6 2 2 2" xfId="7452" xr:uid="{00000000-0005-0000-0000-00001B1D0000}"/>
    <cellStyle name="Normal 9 2 6 2 3" xfId="7453" xr:uid="{00000000-0005-0000-0000-00001C1D0000}"/>
    <cellStyle name="Normal 9 2 6 3" xfId="7454" xr:uid="{00000000-0005-0000-0000-00001D1D0000}"/>
    <cellStyle name="Normal 9 2 6 3 2" xfId="7455" xr:uid="{00000000-0005-0000-0000-00001E1D0000}"/>
    <cellStyle name="Normal 9 2 6 3 2 2" xfId="7456" xr:uid="{00000000-0005-0000-0000-00001F1D0000}"/>
    <cellStyle name="Normal 9 2 6 3 3" xfId="7457" xr:uid="{00000000-0005-0000-0000-0000201D0000}"/>
    <cellStyle name="Normal 9 2 6 4" xfId="7458" xr:uid="{00000000-0005-0000-0000-0000211D0000}"/>
    <cellStyle name="Normal 9 2 6 4 2" xfId="7459" xr:uid="{00000000-0005-0000-0000-0000221D0000}"/>
    <cellStyle name="Normal 9 2 6 5" xfId="7460" xr:uid="{00000000-0005-0000-0000-0000231D0000}"/>
    <cellStyle name="Normal 9 2 6 5 2" xfId="7461" xr:uid="{00000000-0005-0000-0000-0000241D0000}"/>
    <cellStyle name="Normal 9 2 6 6" xfId="7462" xr:uid="{00000000-0005-0000-0000-0000251D0000}"/>
    <cellStyle name="Normal 9 2 7" xfId="7463" xr:uid="{00000000-0005-0000-0000-0000261D0000}"/>
    <cellStyle name="Normal 9 2 7 2" xfId="7464" xr:uid="{00000000-0005-0000-0000-0000271D0000}"/>
    <cellStyle name="Normal 9 2 7 2 2" xfId="7465" xr:uid="{00000000-0005-0000-0000-0000281D0000}"/>
    <cellStyle name="Normal 9 2 7 3" xfId="7466" xr:uid="{00000000-0005-0000-0000-0000291D0000}"/>
    <cellStyle name="Normal 9 2 8" xfId="7467" xr:uid="{00000000-0005-0000-0000-00002A1D0000}"/>
    <cellStyle name="Normal 9 2 8 2" xfId="7468" xr:uid="{00000000-0005-0000-0000-00002B1D0000}"/>
    <cellStyle name="Normal 9 2 8 2 2" xfId="7469" xr:uid="{00000000-0005-0000-0000-00002C1D0000}"/>
    <cellStyle name="Normal 9 2 8 3" xfId="7470" xr:uid="{00000000-0005-0000-0000-00002D1D0000}"/>
    <cellStyle name="Normal 9 2 9" xfId="7471" xr:uid="{00000000-0005-0000-0000-00002E1D0000}"/>
    <cellStyle name="Normal 9 2 9 2" xfId="7472" xr:uid="{00000000-0005-0000-0000-00002F1D0000}"/>
    <cellStyle name="Normal 9 3" xfId="7473" xr:uid="{00000000-0005-0000-0000-0000301D0000}"/>
    <cellStyle name="Normal 9 3 2" xfId="7474" xr:uid="{00000000-0005-0000-0000-0000311D0000}"/>
    <cellStyle name="Normal 9 3 2 2" xfId="7475" xr:uid="{00000000-0005-0000-0000-0000321D0000}"/>
    <cellStyle name="Normal 9 3 2 2 2" xfId="7476" xr:uid="{00000000-0005-0000-0000-0000331D0000}"/>
    <cellStyle name="Normal 9 3 2 2 2 2" xfId="7477" xr:uid="{00000000-0005-0000-0000-0000341D0000}"/>
    <cellStyle name="Normal 9 3 2 2 2 2 2" xfId="7478" xr:uid="{00000000-0005-0000-0000-0000351D0000}"/>
    <cellStyle name="Normal 9 3 2 2 2 3" xfId="7479" xr:uid="{00000000-0005-0000-0000-0000361D0000}"/>
    <cellStyle name="Normal 9 3 2 2 3" xfId="7480" xr:uid="{00000000-0005-0000-0000-0000371D0000}"/>
    <cellStyle name="Normal 9 3 2 2 3 2" xfId="7481" xr:uid="{00000000-0005-0000-0000-0000381D0000}"/>
    <cellStyle name="Normal 9 3 2 2 3 2 2" xfId="7482" xr:uid="{00000000-0005-0000-0000-0000391D0000}"/>
    <cellStyle name="Normal 9 3 2 2 3 3" xfId="7483" xr:uid="{00000000-0005-0000-0000-00003A1D0000}"/>
    <cellStyle name="Normal 9 3 2 2 4" xfId="7484" xr:uid="{00000000-0005-0000-0000-00003B1D0000}"/>
    <cellStyle name="Normal 9 3 2 2 4 2" xfId="7485" xr:uid="{00000000-0005-0000-0000-00003C1D0000}"/>
    <cellStyle name="Normal 9 3 2 2 5" xfId="7486" xr:uid="{00000000-0005-0000-0000-00003D1D0000}"/>
    <cellStyle name="Normal 9 3 2 2 5 2" xfId="7487" xr:uid="{00000000-0005-0000-0000-00003E1D0000}"/>
    <cellStyle name="Normal 9 3 2 2 6" xfId="7488" xr:uid="{00000000-0005-0000-0000-00003F1D0000}"/>
    <cellStyle name="Normal 9 3 2 3" xfId="7489" xr:uid="{00000000-0005-0000-0000-0000401D0000}"/>
    <cellStyle name="Normal 9 3 2 3 2" xfId="7490" xr:uid="{00000000-0005-0000-0000-0000411D0000}"/>
    <cellStyle name="Normal 9 3 2 3 2 2" xfId="7491" xr:uid="{00000000-0005-0000-0000-0000421D0000}"/>
    <cellStyle name="Normal 9 3 2 3 3" xfId="7492" xr:uid="{00000000-0005-0000-0000-0000431D0000}"/>
    <cellStyle name="Normal 9 3 2 4" xfId="7493" xr:uid="{00000000-0005-0000-0000-0000441D0000}"/>
    <cellStyle name="Normal 9 3 2 4 2" xfId="7494" xr:uid="{00000000-0005-0000-0000-0000451D0000}"/>
    <cellStyle name="Normal 9 3 2 4 2 2" xfId="7495" xr:uid="{00000000-0005-0000-0000-0000461D0000}"/>
    <cellStyle name="Normal 9 3 2 4 3" xfId="7496" xr:uid="{00000000-0005-0000-0000-0000471D0000}"/>
    <cellStyle name="Normal 9 3 2 5" xfId="7497" xr:uid="{00000000-0005-0000-0000-0000481D0000}"/>
    <cellStyle name="Normal 9 3 2 5 2" xfId="7498" xr:uid="{00000000-0005-0000-0000-0000491D0000}"/>
    <cellStyle name="Normal 9 3 2 6" xfId="7499" xr:uid="{00000000-0005-0000-0000-00004A1D0000}"/>
    <cellStyle name="Normal 9 3 2 6 2" xfId="7500" xr:uid="{00000000-0005-0000-0000-00004B1D0000}"/>
    <cellStyle name="Normal 9 3 2 7" xfId="7501" xr:uid="{00000000-0005-0000-0000-00004C1D0000}"/>
    <cellStyle name="Normal 9 3 3" xfId="7502" xr:uid="{00000000-0005-0000-0000-00004D1D0000}"/>
    <cellStyle name="Normal 9 3 3 2" xfId="7503" xr:uid="{00000000-0005-0000-0000-00004E1D0000}"/>
    <cellStyle name="Normal 9 3 3 2 2" xfId="7504" xr:uid="{00000000-0005-0000-0000-00004F1D0000}"/>
    <cellStyle name="Normal 9 3 3 2 2 2" xfId="7505" xr:uid="{00000000-0005-0000-0000-0000501D0000}"/>
    <cellStyle name="Normal 9 3 3 2 2 2 2" xfId="7506" xr:uid="{00000000-0005-0000-0000-0000511D0000}"/>
    <cellStyle name="Normal 9 3 3 2 2 3" xfId="7507" xr:uid="{00000000-0005-0000-0000-0000521D0000}"/>
    <cellStyle name="Normal 9 3 3 2 3" xfId="7508" xr:uid="{00000000-0005-0000-0000-0000531D0000}"/>
    <cellStyle name="Normal 9 3 3 2 3 2" xfId="7509" xr:uid="{00000000-0005-0000-0000-0000541D0000}"/>
    <cellStyle name="Normal 9 3 3 2 3 2 2" xfId="7510" xr:uid="{00000000-0005-0000-0000-0000551D0000}"/>
    <cellStyle name="Normal 9 3 3 2 3 3" xfId="7511" xr:uid="{00000000-0005-0000-0000-0000561D0000}"/>
    <cellStyle name="Normal 9 3 3 2 4" xfId="7512" xr:uid="{00000000-0005-0000-0000-0000571D0000}"/>
    <cellStyle name="Normal 9 3 3 2 4 2" xfId="7513" xr:uid="{00000000-0005-0000-0000-0000581D0000}"/>
    <cellStyle name="Normal 9 3 3 2 5" xfId="7514" xr:uid="{00000000-0005-0000-0000-0000591D0000}"/>
    <cellStyle name="Normal 9 3 3 2 5 2" xfId="7515" xr:uid="{00000000-0005-0000-0000-00005A1D0000}"/>
    <cellStyle name="Normal 9 3 3 2 6" xfId="7516" xr:uid="{00000000-0005-0000-0000-00005B1D0000}"/>
    <cellStyle name="Normal 9 3 3 3" xfId="7517" xr:uid="{00000000-0005-0000-0000-00005C1D0000}"/>
    <cellStyle name="Normal 9 3 3 3 2" xfId="7518" xr:uid="{00000000-0005-0000-0000-00005D1D0000}"/>
    <cellStyle name="Normal 9 3 3 3 2 2" xfId="7519" xr:uid="{00000000-0005-0000-0000-00005E1D0000}"/>
    <cellStyle name="Normal 9 3 3 3 3" xfId="7520" xr:uid="{00000000-0005-0000-0000-00005F1D0000}"/>
    <cellStyle name="Normal 9 3 3 4" xfId="7521" xr:uid="{00000000-0005-0000-0000-0000601D0000}"/>
    <cellStyle name="Normal 9 3 3 4 2" xfId="7522" xr:uid="{00000000-0005-0000-0000-0000611D0000}"/>
    <cellStyle name="Normal 9 3 3 4 2 2" xfId="7523" xr:uid="{00000000-0005-0000-0000-0000621D0000}"/>
    <cellStyle name="Normal 9 3 3 4 3" xfId="7524" xr:uid="{00000000-0005-0000-0000-0000631D0000}"/>
    <cellStyle name="Normal 9 3 3 5" xfId="7525" xr:uid="{00000000-0005-0000-0000-0000641D0000}"/>
    <cellStyle name="Normal 9 3 3 5 2" xfId="7526" xr:uid="{00000000-0005-0000-0000-0000651D0000}"/>
    <cellStyle name="Normal 9 3 3 6" xfId="7527" xr:uid="{00000000-0005-0000-0000-0000661D0000}"/>
    <cellStyle name="Normal 9 3 3 6 2" xfId="7528" xr:uid="{00000000-0005-0000-0000-0000671D0000}"/>
    <cellStyle name="Normal 9 3 3 7" xfId="7529" xr:uid="{00000000-0005-0000-0000-0000681D0000}"/>
    <cellStyle name="Normal 9 3 4" xfId="7530" xr:uid="{00000000-0005-0000-0000-0000691D0000}"/>
    <cellStyle name="Normal 9 3 4 2" xfId="7531" xr:uid="{00000000-0005-0000-0000-00006A1D0000}"/>
    <cellStyle name="Normal 9 3 4 2 2" xfId="7532" xr:uid="{00000000-0005-0000-0000-00006B1D0000}"/>
    <cellStyle name="Normal 9 3 4 2 2 2" xfId="7533" xr:uid="{00000000-0005-0000-0000-00006C1D0000}"/>
    <cellStyle name="Normal 9 3 4 2 3" xfId="7534" xr:uid="{00000000-0005-0000-0000-00006D1D0000}"/>
    <cellStyle name="Normal 9 3 4 3" xfId="7535" xr:uid="{00000000-0005-0000-0000-00006E1D0000}"/>
    <cellStyle name="Normal 9 3 4 3 2" xfId="7536" xr:uid="{00000000-0005-0000-0000-00006F1D0000}"/>
    <cellStyle name="Normal 9 3 4 3 2 2" xfId="7537" xr:uid="{00000000-0005-0000-0000-0000701D0000}"/>
    <cellStyle name="Normal 9 3 4 3 3" xfId="7538" xr:uid="{00000000-0005-0000-0000-0000711D0000}"/>
    <cellStyle name="Normal 9 3 4 4" xfId="7539" xr:uid="{00000000-0005-0000-0000-0000721D0000}"/>
    <cellStyle name="Normal 9 3 4 4 2" xfId="7540" xr:uid="{00000000-0005-0000-0000-0000731D0000}"/>
    <cellStyle name="Normal 9 3 4 5" xfId="7541" xr:uid="{00000000-0005-0000-0000-0000741D0000}"/>
    <cellStyle name="Normal 9 3 4 5 2" xfId="7542" xr:uid="{00000000-0005-0000-0000-0000751D0000}"/>
    <cellStyle name="Normal 9 3 4 6" xfId="7543" xr:uid="{00000000-0005-0000-0000-0000761D0000}"/>
    <cellStyle name="Normal 9 3 5" xfId="7544" xr:uid="{00000000-0005-0000-0000-0000771D0000}"/>
    <cellStyle name="Normal 9 3 5 2" xfId="7545" xr:uid="{00000000-0005-0000-0000-0000781D0000}"/>
    <cellStyle name="Normal 9 3 5 2 2" xfId="7546" xr:uid="{00000000-0005-0000-0000-0000791D0000}"/>
    <cellStyle name="Normal 9 3 5 3" xfId="7547" xr:uid="{00000000-0005-0000-0000-00007A1D0000}"/>
    <cellStyle name="Normal 9 3 6" xfId="7548" xr:uid="{00000000-0005-0000-0000-00007B1D0000}"/>
    <cellStyle name="Normal 9 3 6 2" xfId="7549" xr:uid="{00000000-0005-0000-0000-00007C1D0000}"/>
    <cellStyle name="Normal 9 3 6 2 2" xfId="7550" xr:uid="{00000000-0005-0000-0000-00007D1D0000}"/>
    <cellStyle name="Normal 9 3 6 3" xfId="7551" xr:uid="{00000000-0005-0000-0000-00007E1D0000}"/>
    <cellStyle name="Normal 9 3 7" xfId="7552" xr:uid="{00000000-0005-0000-0000-00007F1D0000}"/>
    <cellStyle name="Normal 9 3 7 2" xfId="7553" xr:uid="{00000000-0005-0000-0000-0000801D0000}"/>
    <cellStyle name="Normal 9 3 8" xfId="7554" xr:uid="{00000000-0005-0000-0000-0000811D0000}"/>
    <cellStyle name="Normal 9 3 8 2" xfId="7555" xr:uid="{00000000-0005-0000-0000-0000821D0000}"/>
    <cellStyle name="Normal 9 3 9" xfId="7556" xr:uid="{00000000-0005-0000-0000-0000831D0000}"/>
    <cellStyle name="Normal 9 4" xfId="7557" xr:uid="{00000000-0005-0000-0000-0000841D0000}"/>
    <cellStyle name="Normal 9 4 2" xfId="7558" xr:uid="{00000000-0005-0000-0000-0000851D0000}"/>
    <cellStyle name="Normal 9 4 2 2" xfId="7559" xr:uid="{00000000-0005-0000-0000-0000861D0000}"/>
    <cellStyle name="Normal 9 4 2 2 2" xfId="7560" xr:uid="{00000000-0005-0000-0000-0000871D0000}"/>
    <cellStyle name="Normal 9 4 2 2 2 2" xfId="7561" xr:uid="{00000000-0005-0000-0000-0000881D0000}"/>
    <cellStyle name="Normal 9 4 2 2 3" xfId="7562" xr:uid="{00000000-0005-0000-0000-0000891D0000}"/>
    <cellStyle name="Normal 9 4 2 3" xfId="7563" xr:uid="{00000000-0005-0000-0000-00008A1D0000}"/>
    <cellStyle name="Normal 9 4 2 3 2" xfId="7564" xr:uid="{00000000-0005-0000-0000-00008B1D0000}"/>
    <cellStyle name="Normal 9 4 2 3 2 2" xfId="7565" xr:uid="{00000000-0005-0000-0000-00008C1D0000}"/>
    <cellStyle name="Normal 9 4 2 3 3" xfId="7566" xr:uid="{00000000-0005-0000-0000-00008D1D0000}"/>
    <cellStyle name="Normal 9 4 2 4" xfId="7567" xr:uid="{00000000-0005-0000-0000-00008E1D0000}"/>
    <cellStyle name="Normal 9 4 2 4 2" xfId="7568" xr:uid="{00000000-0005-0000-0000-00008F1D0000}"/>
    <cellStyle name="Normal 9 4 2 5" xfId="7569" xr:uid="{00000000-0005-0000-0000-0000901D0000}"/>
    <cellStyle name="Normal 9 4 2 5 2" xfId="7570" xr:uid="{00000000-0005-0000-0000-0000911D0000}"/>
    <cellStyle name="Normal 9 4 2 6" xfId="7571" xr:uid="{00000000-0005-0000-0000-0000921D0000}"/>
    <cellStyle name="Normal 9 4 3" xfId="7572" xr:uid="{00000000-0005-0000-0000-0000931D0000}"/>
    <cellStyle name="Normal 9 4 3 2" xfId="7573" xr:uid="{00000000-0005-0000-0000-0000941D0000}"/>
    <cellStyle name="Normal 9 4 3 2 2" xfId="7574" xr:uid="{00000000-0005-0000-0000-0000951D0000}"/>
    <cellStyle name="Normal 9 4 3 3" xfId="7575" xr:uid="{00000000-0005-0000-0000-0000961D0000}"/>
    <cellStyle name="Normal 9 4 4" xfId="7576" xr:uid="{00000000-0005-0000-0000-0000971D0000}"/>
    <cellStyle name="Normal 9 4 4 2" xfId="7577" xr:uid="{00000000-0005-0000-0000-0000981D0000}"/>
    <cellStyle name="Normal 9 4 4 2 2" xfId="7578" xr:uid="{00000000-0005-0000-0000-0000991D0000}"/>
    <cellStyle name="Normal 9 4 4 3" xfId="7579" xr:uid="{00000000-0005-0000-0000-00009A1D0000}"/>
    <cellStyle name="Normal 9 4 5" xfId="7580" xr:uid="{00000000-0005-0000-0000-00009B1D0000}"/>
    <cellStyle name="Normal 9 4 5 2" xfId="7581" xr:uid="{00000000-0005-0000-0000-00009C1D0000}"/>
    <cellStyle name="Normal 9 4 6" xfId="7582" xr:uid="{00000000-0005-0000-0000-00009D1D0000}"/>
    <cellStyle name="Normal 9 4 6 2" xfId="7583" xr:uid="{00000000-0005-0000-0000-00009E1D0000}"/>
    <cellStyle name="Normal 9 4 7" xfId="7584" xr:uid="{00000000-0005-0000-0000-00009F1D0000}"/>
    <cellStyle name="Normal 9 5" xfId="7585" xr:uid="{00000000-0005-0000-0000-0000A01D0000}"/>
    <cellStyle name="Normal 9 5 2" xfId="7586" xr:uid="{00000000-0005-0000-0000-0000A11D0000}"/>
    <cellStyle name="Normal 9 5 2 2" xfId="7587" xr:uid="{00000000-0005-0000-0000-0000A21D0000}"/>
    <cellStyle name="Normal 9 5 2 2 2" xfId="7588" xr:uid="{00000000-0005-0000-0000-0000A31D0000}"/>
    <cellStyle name="Normal 9 5 2 2 2 2" xfId="7589" xr:uid="{00000000-0005-0000-0000-0000A41D0000}"/>
    <cellStyle name="Normal 9 5 2 2 3" xfId="7590" xr:uid="{00000000-0005-0000-0000-0000A51D0000}"/>
    <cellStyle name="Normal 9 5 2 3" xfId="7591" xr:uid="{00000000-0005-0000-0000-0000A61D0000}"/>
    <cellStyle name="Normal 9 5 2 3 2" xfId="7592" xr:uid="{00000000-0005-0000-0000-0000A71D0000}"/>
    <cellStyle name="Normal 9 5 2 3 2 2" xfId="7593" xr:uid="{00000000-0005-0000-0000-0000A81D0000}"/>
    <cellStyle name="Normal 9 5 2 3 3" xfId="7594" xr:uid="{00000000-0005-0000-0000-0000A91D0000}"/>
    <cellStyle name="Normal 9 5 2 4" xfId="7595" xr:uid="{00000000-0005-0000-0000-0000AA1D0000}"/>
    <cellStyle name="Normal 9 5 2 4 2" xfId="7596" xr:uid="{00000000-0005-0000-0000-0000AB1D0000}"/>
    <cellStyle name="Normal 9 5 2 5" xfId="7597" xr:uid="{00000000-0005-0000-0000-0000AC1D0000}"/>
    <cellStyle name="Normal 9 5 2 5 2" xfId="7598" xr:uid="{00000000-0005-0000-0000-0000AD1D0000}"/>
    <cellStyle name="Normal 9 5 2 6" xfId="7599" xr:uid="{00000000-0005-0000-0000-0000AE1D0000}"/>
    <cellStyle name="Normal 9 5 3" xfId="7600" xr:uid="{00000000-0005-0000-0000-0000AF1D0000}"/>
    <cellStyle name="Normal 9 5 3 2" xfId="7601" xr:uid="{00000000-0005-0000-0000-0000B01D0000}"/>
    <cellStyle name="Normal 9 5 3 2 2" xfId="7602" xr:uid="{00000000-0005-0000-0000-0000B11D0000}"/>
    <cellStyle name="Normal 9 5 3 3" xfId="7603" xr:uid="{00000000-0005-0000-0000-0000B21D0000}"/>
    <cellStyle name="Normal 9 5 4" xfId="7604" xr:uid="{00000000-0005-0000-0000-0000B31D0000}"/>
    <cellStyle name="Normal 9 5 4 2" xfId="7605" xr:uid="{00000000-0005-0000-0000-0000B41D0000}"/>
    <cellStyle name="Normal 9 5 4 2 2" xfId="7606" xr:uid="{00000000-0005-0000-0000-0000B51D0000}"/>
    <cellStyle name="Normal 9 5 4 3" xfId="7607" xr:uid="{00000000-0005-0000-0000-0000B61D0000}"/>
    <cellStyle name="Normal 9 5 5" xfId="7608" xr:uid="{00000000-0005-0000-0000-0000B71D0000}"/>
    <cellStyle name="Normal 9 5 5 2" xfId="7609" xr:uid="{00000000-0005-0000-0000-0000B81D0000}"/>
    <cellStyle name="Normal 9 5 6" xfId="7610" xr:uid="{00000000-0005-0000-0000-0000B91D0000}"/>
    <cellStyle name="Normal 9 5 6 2" xfId="7611" xr:uid="{00000000-0005-0000-0000-0000BA1D0000}"/>
    <cellStyle name="Normal 9 5 7" xfId="7612" xr:uid="{00000000-0005-0000-0000-0000BB1D0000}"/>
    <cellStyle name="Normal 9 6" xfId="7613" xr:uid="{00000000-0005-0000-0000-0000BC1D0000}"/>
    <cellStyle name="Normal 9 6 2" xfId="7614" xr:uid="{00000000-0005-0000-0000-0000BD1D0000}"/>
    <cellStyle name="Normal 9 6 2 2" xfId="7615" xr:uid="{00000000-0005-0000-0000-0000BE1D0000}"/>
    <cellStyle name="Normal 9 6 2 2 2" xfId="7616" xr:uid="{00000000-0005-0000-0000-0000BF1D0000}"/>
    <cellStyle name="Normal 9 6 2 3" xfId="7617" xr:uid="{00000000-0005-0000-0000-0000C01D0000}"/>
    <cellStyle name="Normal 9 6 3" xfId="7618" xr:uid="{00000000-0005-0000-0000-0000C11D0000}"/>
    <cellStyle name="Normal 9 6 3 2" xfId="7619" xr:uid="{00000000-0005-0000-0000-0000C21D0000}"/>
    <cellStyle name="Normal 9 6 3 2 2" xfId="7620" xr:uid="{00000000-0005-0000-0000-0000C31D0000}"/>
    <cellStyle name="Normal 9 6 3 3" xfId="7621" xr:uid="{00000000-0005-0000-0000-0000C41D0000}"/>
    <cellStyle name="Normal 9 6 4" xfId="7622" xr:uid="{00000000-0005-0000-0000-0000C51D0000}"/>
    <cellStyle name="Normal 9 6 4 2" xfId="7623" xr:uid="{00000000-0005-0000-0000-0000C61D0000}"/>
    <cellStyle name="Normal 9 6 5" xfId="7624" xr:uid="{00000000-0005-0000-0000-0000C71D0000}"/>
    <cellStyle name="Normal 9 6 5 2" xfId="7625" xr:uid="{00000000-0005-0000-0000-0000C81D0000}"/>
    <cellStyle name="Normal 9 6 6" xfId="7626" xr:uid="{00000000-0005-0000-0000-0000C91D0000}"/>
    <cellStyle name="Normal 9 7" xfId="7627" xr:uid="{00000000-0005-0000-0000-0000CA1D0000}"/>
    <cellStyle name="Normal 9 7 2" xfId="7628" xr:uid="{00000000-0005-0000-0000-0000CB1D0000}"/>
    <cellStyle name="Normal 9 7 2 2" xfId="7629" xr:uid="{00000000-0005-0000-0000-0000CC1D0000}"/>
    <cellStyle name="Normal 9 7 2 2 2" xfId="7630" xr:uid="{00000000-0005-0000-0000-0000CD1D0000}"/>
    <cellStyle name="Normal 9 7 2 3" xfId="7631" xr:uid="{00000000-0005-0000-0000-0000CE1D0000}"/>
    <cellStyle name="Normal 9 7 3" xfId="7632" xr:uid="{00000000-0005-0000-0000-0000CF1D0000}"/>
    <cellStyle name="Normal 9 7 3 2" xfId="7633" xr:uid="{00000000-0005-0000-0000-0000D01D0000}"/>
    <cellStyle name="Normal 9 7 3 2 2" xfId="7634" xr:uid="{00000000-0005-0000-0000-0000D11D0000}"/>
    <cellStyle name="Normal 9 7 3 3" xfId="7635" xr:uid="{00000000-0005-0000-0000-0000D21D0000}"/>
    <cellStyle name="Normal 9 7 4" xfId="7636" xr:uid="{00000000-0005-0000-0000-0000D31D0000}"/>
    <cellStyle name="Normal 9 7 4 2" xfId="7637" xr:uid="{00000000-0005-0000-0000-0000D41D0000}"/>
    <cellStyle name="Normal 9 7 5" xfId="7638" xr:uid="{00000000-0005-0000-0000-0000D51D0000}"/>
    <cellStyle name="Normal 9 7 5 2" xfId="7639" xr:uid="{00000000-0005-0000-0000-0000D61D0000}"/>
    <cellStyle name="Normal 9 7 6" xfId="7640" xr:uid="{00000000-0005-0000-0000-0000D71D0000}"/>
    <cellStyle name="Normal 9 8" xfId="7641" xr:uid="{00000000-0005-0000-0000-0000D81D0000}"/>
    <cellStyle name="Normal 9 8 2" xfId="7642" xr:uid="{00000000-0005-0000-0000-0000D91D0000}"/>
    <cellStyle name="Normal 9 8 2 2" xfId="7643" xr:uid="{00000000-0005-0000-0000-0000DA1D0000}"/>
    <cellStyle name="Normal 9 8 2 2 2" xfId="7644" xr:uid="{00000000-0005-0000-0000-0000DB1D0000}"/>
    <cellStyle name="Normal 9 8 2 3" xfId="7645" xr:uid="{00000000-0005-0000-0000-0000DC1D0000}"/>
    <cellStyle name="Normal 9 8 3" xfId="7646" xr:uid="{00000000-0005-0000-0000-0000DD1D0000}"/>
    <cellStyle name="Normal 9 8 3 2" xfId="7647" xr:uid="{00000000-0005-0000-0000-0000DE1D0000}"/>
    <cellStyle name="Normal 9 8 3 2 2" xfId="7648" xr:uid="{00000000-0005-0000-0000-0000DF1D0000}"/>
    <cellStyle name="Normal 9 8 3 3" xfId="7649" xr:uid="{00000000-0005-0000-0000-0000E01D0000}"/>
    <cellStyle name="Normal 9 8 4" xfId="7650" xr:uid="{00000000-0005-0000-0000-0000E11D0000}"/>
    <cellStyle name="Normal 9 8 4 2" xfId="7651" xr:uid="{00000000-0005-0000-0000-0000E21D0000}"/>
    <cellStyle name="Normal 9 8 5" xfId="7652" xr:uid="{00000000-0005-0000-0000-0000E31D0000}"/>
    <cellStyle name="Normal 9 8 5 2" xfId="7653" xr:uid="{00000000-0005-0000-0000-0000E41D0000}"/>
    <cellStyle name="Normal 9 8 6" xfId="7654" xr:uid="{00000000-0005-0000-0000-0000E51D0000}"/>
    <cellStyle name="Normal 9 9" xfId="7655" xr:uid="{00000000-0005-0000-0000-0000E61D0000}"/>
    <cellStyle name="Normal 9 9 2" xfId="7656" xr:uid="{00000000-0005-0000-0000-0000E71D0000}"/>
    <cellStyle name="Normal 9 9 2 2" xfId="7657" xr:uid="{00000000-0005-0000-0000-0000E81D0000}"/>
    <cellStyle name="Normal 9 9 2 2 2" xfId="7658" xr:uid="{00000000-0005-0000-0000-0000E91D0000}"/>
    <cellStyle name="Normal 9 9 2 3" xfId="7659" xr:uid="{00000000-0005-0000-0000-0000EA1D0000}"/>
    <cellStyle name="Normal 9 9 3" xfId="7660" xr:uid="{00000000-0005-0000-0000-0000EB1D0000}"/>
    <cellStyle name="Normal 9 9 3 2" xfId="7661" xr:uid="{00000000-0005-0000-0000-0000EC1D0000}"/>
    <cellStyle name="Normal 9 9 3 2 2" xfId="7662" xr:uid="{00000000-0005-0000-0000-0000ED1D0000}"/>
    <cellStyle name="Normal 9 9 3 3" xfId="7663" xr:uid="{00000000-0005-0000-0000-0000EE1D0000}"/>
    <cellStyle name="Normal 9 9 4" xfId="7664" xr:uid="{00000000-0005-0000-0000-0000EF1D0000}"/>
    <cellStyle name="Normal 9 9 4 2" xfId="7665" xr:uid="{00000000-0005-0000-0000-0000F01D0000}"/>
    <cellStyle name="Normal 9 9 5" xfId="7666" xr:uid="{00000000-0005-0000-0000-0000F11D0000}"/>
    <cellStyle name="Normal 9 9 5 2" xfId="7667" xr:uid="{00000000-0005-0000-0000-0000F21D0000}"/>
    <cellStyle name="Normal 9 9 6" xfId="7668" xr:uid="{00000000-0005-0000-0000-0000F31D0000}"/>
    <cellStyle name="Note 10" xfId="7669" xr:uid="{00000000-0005-0000-0000-0000F41D0000}"/>
    <cellStyle name="Note 2" xfId="7670" xr:uid="{00000000-0005-0000-0000-0000F51D0000}"/>
    <cellStyle name="Note 2 2" xfId="7671" xr:uid="{00000000-0005-0000-0000-0000F61D0000}"/>
    <cellStyle name="Note 2 2 2" xfId="7672" xr:uid="{00000000-0005-0000-0000-0000F71D0000}"/>
    <cellStyle name="Note 2 2 2 2" xfId="7673" xr:uid="{00000000-0005-0000-0000-0000F81D0000}"/>
    <cellStyle name="Note 2 2 3" xfId="7674" xr:uid="{00000000-0005-0000-0000-0000F91D0000}"/>
    <cellStyle name="Note 2 3" xfId="7675" xr:uid="{00000000-0005-0000-0000-0000FA1D0000}"/>
    <cellStyle name="Note 2 3 2" xfId="7676" xr:uid="{00000000-0005-0000-0000-0000FB1D0000}"/>
    <cellStyle name="Note 2 3 2 2" xfId="7677" xr:uid="{00000000-0005-0000-0000-0000FC1D0000}"/>
    <cellStyle name="Note 2 3 3" xfId="7678" xr:uid="{00000000-0005-0000-0000-0000FD1D0000}"/>
    <cellStyle name="Note 2 4" xfId="7679" xr:uid="{00000000-0005-0000-0000-0000FE1D0000}"/>
    <cellStyle name="Note 2 4 2" xfId="7680" xr:uid="{00000000-0005-0000-0000-0000FF1D0000}"/>
    <cellStyle name="Note 2 5" xfId="7681" xr:uid="{00000000-0005-0000-0000-0000001E0000}"/>
    <cellStyle name="Note 2 5 2" xfId="7682" xr:uid="{00000000-0005-0000-0000-0000011E0000}"/>
    <cellStyle name="Note 2 6" xfId="7683" xr:uid="{00000000-0005-0000-0000-0000021E0000}"/>
    <cellStyle name="Note 3" xfId="7684" xr:uid="{00000000-0005-0000-0000-0000031E0000}"/>
    <cellStyle name="Note 3 2" xfId="7685" xr:uid="{00000000-0005-0000-0000-0000041E0000}"/>
    <cellStyle name="Note 3 2 2" xfId="7686" xr:uid="{00000000-0005-0000-0000-0000051E0000}"/>
    <cellStyle name="Note 3 2 2 2" xfId="7687" xr:uid="{00000000-0005-0000-0000-0000061E0000}"/>
    <cellStyle name="Note 3 2 3" xfId="7688" xr:uid="{00000000-0005-0000-0000-0000071E0000}"/>
    <cellStyle name="Note 3 3" xfId="7689" xr:uid="{00000000-0005-0000-0000-0000081E0000}"/>
    <cellStyle name="Note 3 3 2" xfId="7690" xr:uid="{00000000-0005-0000-0000-0000091E0000}"/>
    <cellStyle name="Note 3 3 2 2" xfId="7691" xr:uid="{00000000-0005-0000-0000-00000A1E0000}"/>
    <cellStyle name="Note 3 3 3" xfId="7692" xr:uid="{00000000-0005-0000-0000-00000B1E0000}"/>
    <cellStyle name="Note 3 4" xfId="7693" xr:uid="{00000000-0005-0000-0000-00000C1E0000}"/>
    <cellStyle name="Note 3 4 2" xfId="7694" xr:uid="{00000000-0005-0000-0000-00000D1E0000}"/>
    <cellStyle name="Note 3 5" xfId="7695" xr:uid="{00000000-0005-0000-0000-00000E1E0000}"/>
    <cellStyle name="Note 3 5 2" xfId="7696" xr:uid="{00000000-0005-0000-0000-00000F1E0000}"/>
    <cellStyle name="Note 3 6" xfId="7697" xr:uid="{00000000-0005-0000-0000-0000101E0000}"/>
    <cellStyle name="Note 4" xfId="7698" xr:uid="{00000000-0005-0000-0000-0000111E0000}"/>
    <cellStyle name="Note 4 2" xfId="7699" xr:uid="{00000000-0005-0000-0000-0000121E0000}"/>
    <cellStyle name="Note 4 2 2" xfId="7700" xr:uid="{00000000-0005-0000-0000-0000131E0000}"/>
    <cellStyle name="Note 4 3" xfId="7701" xr:uid="{00000000-0005-0000-0000-0000141E0000}"/>
    <cellStyle name="Note 5" xfId="7702" xr:uid="{00000000-0005-0000-0000-0000151E0000}"/>
    <cellStyle name="Note 5 2" xfId="7703" xr:uid="{00000000-0005-0000-0000-0000161E0000}"/>
    <cellStyle name="Note 6" xfId="7704" xr:uid="{00000000-0005-0000-0000-0000171E0000}"/>
    <cellStyle name="Note 6 2" xfId="7705" xr:uid="{00000000-0005-0000-0000-0000181E0000}"/>
    <cellStyle name="Note 7" xfId="7706" xr:uid="{00000000-0005-0000-0000-0000191E0000}"/>
    <cellStyle name="Note 7 2" xfId="7707" xr:uid="{00000000-0005-0000-0000-00001A1E0000}"/>
    <cellStyle name="Note 8" xfId="7708" xr:uid="{00000000-0005-0000-0000-00001B1E0000}"/>
    <cellStyle name="Note 9" xfId="7709" xr:uid="{00000000-0005-0000-0000-00001C1E0000}"/>
    <cellStyle name="Output 2" xfId="7710" xr:uid="{00000000-0005-0000-0000-00001D1E0000}"/>
    <cellStyle name="Percent" xfId="1" builtinId="5"/>
    <cellStyle name="Percent 10" xfId="7711" xr:uid="{00000000-0005-0000-0000-00001F1E0000}"/>
    <cellStyle name="Percent 10 2" xfId="7712" xr:uid="{00000000-0005-0000-0000-0000201E0000}"/>
    <cellStyle name="Percent 11" xfId="7713" xr:uid="{00000000-0005-0000-0000-0000211E0000}"/>
    <cellStyle name="Percent 11 2" xfId="7714" xr:uid="{00000000-0005-0000-0000-0000221E0000}"/>
    <cellStyle name="Percent 12" xfId="7715" xr:uid="{00000000-0005-0000-0000-0000231E0000}"/>
    <cellStyle name="Percent 12 2" xfId="7716" xr:uid="{00000000-0005-0000-0000-0000241E0000}"/>
    <cellStyle name="Percent 13" xfId="7717" xr:uid="{00000000-0005-0000-0000-0000251E0000}"/>
    <cellStyle name="Percent 14" xfId="7718" xr:uid="{00000000-0005-0000-0000-0000261E0000}"/>
    <cellStyle name="Percent 2" xfId="7719" xr:uid="{00000000-0005-0000-0000-0000271E0000}"/>
    <cellStyle name="Percent 2 2" xfId="7720" xr:uid="{00000000-0005-0000-0000-0000281E0000}"/>
    <cellStyle name="Percent 2 3" xfId="7721" xr:uid="{00000000-0005-0000-0000-0000291E0000}"/>
    <cellStyle name="Percent 3" xfId="7722" xr:uid="{00000000-0005-0000-0000-00002A1E0000}"/>
    <cellStyle name="Percent 3 2" xfId="7723" xr:uid="{00000000-0005-0000-0000-00002B1E0000}"/>
    <cellStyle name="Percent 3 2 2" xfId="7724" xr:uid="{00000000-0005-0000-0000-00002C1E0000}"/>
    <cellStyle name="Percent 3 2 2 2" xfId="7725" xr:uid="{00000000-0005-0000-0000-00002D1E0000}"/>
    <cellStyle name="Percent 3 2 2 2 2" xfId="7726" xr:uid="{00000000-0005-0000-0000-00002E1E0000}"/>
    <cellStyle name="Percent 3 2 2 2 2 2" xfId="7727" xr:uid="{00000000-0005-0000-0000-00002F1E0000}"/>
    <cellStyle name="Percent 3 2 2 2 3" xfId="7728" xr:uid="{00000000-0005-0000-0000-0000301E0000}"/>
    <cellStyle name="Percent 3 2 2 3" xfId="7729" xr:uid="{00000000-0005-0000-0000-0000311E0000}"/>
    <cellStyle name="Percent 3 2 2 3 2" xfId="7730" xr:uid="{00000000-0005-0000-0000-0000321E0000}"/>
    <cellStyle name="Percent 3 2 2 3 2 2" xfId="7731" xr:uid="{00000000-0005-0000-0000-0000331E0000}"/>
    <cellStyle name="Percent 3 2 2 3 3" xfId="7732" xr:uid="{00000000-0005-0000-0000-0000341E0000}"/>
    <cellStyle name="Percent 3 2 2 4" xfId="7733" xr:uid="{00000000-0005-0000-0000-0000351E0000}"/>
    <cellStyle name="Percent 3 2 2 4 2" xfId="7734" xr:uid="{00000000-0005-0000-0000-0000361E0000}"/>
    <cellStyle name="Percent 3 2 2 5" xfId="7735" xr:uid="{00000000-0005-0000-0000-0000371E0000}"/>
    <cellStyle name="Percent 3 2 2 5 2" xfId="7736" xr:uid="{00000000-0005-0000-0000-0000381E0000}"/>
    <cellStyle name="Percent 3 2 2 5 3" xfId="7737" xr:uid="{00000000-0005-0000-0000-0000391E0000}"/>
    <cellStyle name="Percent 3 2 2 6" xfId="7738" xr:uid="{00000000-0005-0000-0000-00003A1E0000}"/>
    <cellStyle name="Percent 3 2 3" xfId="7739" xr:uid="{00000000-0005-0000-0000-00003B1E0000}"/>
    <cellStyle name="Percent 3 2 3 2" xfId="7740" xr:uid="{00000000-0005-0000-0000-00003C1E0000}"/>
    <cellStyle name="Percent 3 2 3 2 2" xfId="7741" xr:uid="{00000000-0005-0000-0000-00003D1E0000}"/>
    <cellStyle name="Percent 3 2 3 3" xfId="7742" xr:uid="{00000000-0005-0000-0000-00003E1E0000}"/>
    <cellStyle name="Percent 3 2 4" xfId="7743" xr:uid="{00000000-0005-0000-0000-00003F1E0000}"/>
    <cellStyle name="Percent 3 2 4 2" xfId="7744" xr:uid="{00000000-0005-0000-0000-0000401E0000}"/>
    <cellStyle name="Percent 3 2 4 2 2" xfId="7745" xr:uid="{00000000-0005-0000-0000-0000411E0000}"/>
    <cellStyle name="Percent 3 2 4 3" xfId="7746" xr:uid="{00000000-0005-0000-0000-0000421E0000}"/>
    <cellStyle name="Percent 3 2 5" xfId="7747" xr:uid="{00000000-0005-0000-0000-0000431E0000}"/>
    <cellStyle name="Percent 3 2 5 2" xfId="7748" xr:uid="{00000000-0005-0000-0000-0000441E0000}"/>
    <cellStyle name="Percent 3 2 6" xfId="7749" xr:uid="{00000000-0005-0000-0000-0000451E0000}"/>
    <cellStyle name="Percent 3 2 6 2" xfId="7750" xr:uid="{00000000-0005-0000-0000-0000461E0000}"/>
    <cellStyle name="Percent 3 2 7" xfId="7751" xr:uid="{00000000-0005-0000-0000-0000471E0000}"/>
    <cellStyle name="Percent 3 3" xfId="7752" xr:uid="{00000000-0005-0000-0000-0000481E0000}"/>
    <cellStyle name="Percent 3 3 2" xfId="7753" xr:uid="{00000000-0005-0000-0000-0000491E0000}"/>
    <cellStyle name="Percent 3 3 2 2" xfId="7754" xr:uid="{00000000-0005-0000-0000-00004A1E0000}"/>
    <cellStyle name="Percent 3 3 2 2 2" xfId="7755" xr:uid="{00000000-0005-0000-0000-00004B1E0000}"/>
    <cellStyle name="Percent 3 3 2 3" xfId="7756" xr:uid="{00000000-0005-0000-0000-00004C1E0000}"/>
    <cellStyle name="Percent 3 3 3" xfId="7757" xr:uid="{00000000-0005-0000-0000-00004D1E0000}"/>
    <cellStyle name="Percent 3 3 3 2" xfId="7758" xr:uid="{00000000-0005-0000-0000-00004E1E0000}"/>
    <cellStyle name="Percent 3 3 3 2 2" xfId="7759" xr:uid="{00000000-0005-0000-0000-00004F1E0000}"/>
    <cellStyle name="Percent 3 3 3 3" xfId="7760" xr:uid="{00000000-0005-0000-0000-0000501E0000}"/>
    <cellStyle name="Percent 3 3 4" xfId="7761" xr:uid="{00000000-0005-0000-0000-0000511E0000}"/>
    <cellStyle name="Percent 3 3 4 2" xfId="7762" xr:uid="{00000000-0005-0000-0000-0000521E0000}"/>
    <cellStyle name="Percent 3 3 5" xfId="7763" xr:uid="{00000000-0005-0000-0000-0000531E0000}"/>
    <cellStyle name="Percent 3 3 5 2" xfId="7764" xr:uid="{00000000-0005-0000-0000-0000541E0000}"/>
    <cellStyle name="Percent 3 3 6" xfId="7765" xr:uid="{00000000-0005-0000-0000-0000551E0000}"/>
    <cellStyle name="Percent 3 4" xfId="7766" xr:uid="{00000000-0005-0000-0000-0000561E0000}"/>
    <cellStyle name="Percent 3 4 2" xfId="7767" xr:uid="{00000000-0005-0000-0000-0000571E0000}"/>
    <cellStyle name="Percent 3 5" xfId="7768" xr:uid="{00000000-0005-0000-0000-0000581E0000}"/>
    <cellStyle name="Percent 3 6" xfId="7769" xr:uid="{00000000-0005-0000-0000-0000591E0000}"/>
    <cellStyle name="Percent 4" xfId="7770" xr:uid="{00000000-0005-0000-0000-00005A1E0000}"/>
    <cellStyle name="Percent 4 2" xfId="7771" xr:uid="{00000000-0005-0000-0000-00005B1E0000}"/>
    <cellStyle name="Percent 4 2 2" xfId="7772" xr:uid="{00000000-0005-0000-0000-00005C1E0000}"/>
    <cellStyle name="Percent 4 2 2 2" xfId="7773" xr:uid="{00000000-0005-0000-0000-00005D1E0000}"/>
    <cellStyle name="Percent 4 2 2 2 2" xfId="7774" xr:uid="{00000000-0005-0000-0000-00005E1E0000}"/>
    <cellStyle name="Percent 4 2 2 3" xfId="7775" xr:uid="{00000000-0005-0000-0000-00005F1E0000}"/>
    <cellStyle name="Percent 4 2 3" xfId="7776" xr:uid="{00000000-0005-0000-0000-0000601E0000}"/>
    <cellStyle name="Percent 4 2 3 2" xfId="7777" xr:uid="{00000000-0005-0000-0000-0000611E0000}"/>
    <cellStyle name="Percent 4 2 3 2 2" xfId="7778" xr:uid="{00000000-0005-0000-0000-0000621E0000}"/>
    <cellStyle name="Percent 4 2 3 3" xfId="7779" xr:uid="{00000000-0005-0000-0000-0000631E0000}"/>
    <cellStyle name="Percent 4 2 4" xfId="7780" xr:uid="{00000000-0005-0000-0000-0000641E0000}"/>
    <cellStyle name="Percent 4 2 4 2" xfId="7781" xr:uid="{00000000-0005-0000-0000-0000651E0000}"/>
    <cellStyle name="Percent 4 2 5" xfId="7782" xr:uid="{00000000-0005-0000-0000-0000661E0000}"/>
    <cellStyle name="Percent 4 2 5 2" xfId="7783" xr:uid="{00000000-0005-0000-0000-0000671E0000}"/>
    <cellStyle name="Percent 4 2 6" xfId="7784" xr:uid="{00000000-0005-0000-0000-0000681E0000}"/>
    <cellStyle name="Percent 4 3" xfId="7785" xr:uid="{00000000-0005-0000-0000-0000691E0000}"/>
    <cellStyle name="Percent 4 3 2" xfId="7786" xr:uid="{00000000-0005-0000-0000-00006A1E0000}"/>
    <cellStyle name="Percent 4 3 2 2" xfId="7787" xr:uid="{00000000-0005-0000-0000-00006B1E0000}"/>
    <cellStyle name="Percent 4 3 3" xfId="7788" xr:uid="{00000000-0005-0000-0000-00006C1E0000}"/>
    <cellStyle name="Percent 4 4" xfId="7789" xr:uid="{00000000-0005-0000-0000-00006D1E0000}"/>
    <cellStyle name="Percent 4 4 2" xfId="7790" xr:uid="{00000000-0005-0000-0000-00006E1E0000}"/>
    <cellStyle name="Percent 4 4 2 2" xfId="7791" xr:uid="{00000000-0005-0000-0000-00006F1E0000}"/>
    <cellStyle name="Percent 4 4 3" xfId="7792" xr:uid="{00000000-0005-0000-0000-0000701E0000}"/>
    <cellStyle name="Percent 4 5" xfId="7793" xr:uid="{00000000-0005-0000-0000-0000711E0000}"/>
    <cellStyle name="Percent 4 5 2" xfId="7794" xr:uid="{00000000-0005-0000-0000-0000721E0000}"/>
    <cellStyle name="Percent 4 6" xfId="7795" xr:uid="{00000000-0005-0000-0000-0000731E0000}"/>
    <cellStyle name="Percent 4 6 2" xfId="7796" xr:uid="{00000000-0005-0000-0000-0000741E0000}"/>
    <cellStyle name="Percent 4 7" xfId="7797" xr:uid="{00000000-0005-0000-0000-0000751E0000}"/>
    <cellStyle name="Percent 5" xfId="7798" xr:uid="{00000000-0005-0000-0000-0000761E0000}"/>
    <cellStyle name="Percent 5 2" xfId="7799" xr:uid="{00000000-0005-0000-0000-0000771E0000}"/>
    <cellStyle name="Percent 5 2 2" xfId="7800" xr:uid="{00000000-0005-0000-0000-0000781E0000}"/>
    <cellStyle name="Percent 5 2 2 2" xfId="7801" xr:uid="{00000000-0005-0000-0000-0000791E0000}"/>
    <cellStyle name="Percent 5 2 3" xfId="7802" xr:uid="{00000000-0005-0000-0000-00007A1E0000}"/>
    <cellStyle name="Percent 5 3" xfId="7803" xr:uid="{00000000-0005-0000-0000-00007B1E0000}"/>
    <cellStyle name="Percent 5 3 2" xfId="7804" xr:uid="{00000000-0005-0000-0000-00007C1E0000}"/>
    <cellStyle name="Percent 5 3 2 2" xfId="7805" xr:uid="{00000000-0005-0000-0000-00007D1E0000}"/>
    <cellStyle name="Percent 5 3 3" xfId="7806" xr:uid="{00000000-0005-0000-0000-00007E1E0000}"/>
    <cellStyle name="Percent 5 4" xfId="7807" xr:uid="{00000000-0005-0000-0000-00007F1E0000}"/>
    <cellStyle name="Percent 5 4 2" xfId="7808" xr:uid="{00000000-0005-0000-0000-0000801E0000}"/>
    <cellStyle name="Percent 5 5" xfId="7809" xr:uid="{00000000-0005-0000-0000-0000811E0000}"/>
    <cellStyle name="Percent 5 5 2" xfId="7810" xr:uid="{00000000-0005-0000-0000-0000821E0000}"/>
    <cellStyle name="Percent 5 6" xfId="7811" xr:uid="{00000000-0005-0000-0000-0000831E0000}"/>
    <cellStyle name="Percent 6" xfId="7812" xr:uid="{00000000-0005-0000-0000-0000841E0000}"/>
    <cellStyle name="Percent 6 2" xfId="7813" xr:uid="{00000000-0005-0000-0000-0000851E0000}"/>
    <cellStyle name="Percent 6 2 2" xfId="7814" xr:uid="{00000000-0005-0000-0000-0000861E0000}"/>
    <cellStyle name="Percent 6 3" xfId="7815" xr:uid="{00000000-0005-0000-0000-0000871E0000}"/>
    <cellStyle name="Percent 7" xfId="7816" xr:uid="{00000000-0005-0000-0000-0000881E0000}"/>
    <cellStyle name="Percent 7 2" xfId="7817" xr:uid="{00000000-0005-0000-0000-0000891E0000}"/>
    <cellStyle name="Percent 8" xfId="7818" xr:uid="{00000000-0005-0000-0000-00008A1E0000}"/>
    <cellStyle name="Percent 8 2" xfId="7819" xr:uid="{00000000-0005-0000-0000-00008B1E0000}"/>
    <cellStyle name="Percent 9" xfId="7820" xr:uid="{00000000-0005-0000-0000-00008C1E0000}"/>
    <cellStyle name="Percent 9 2" xfId="7821" xr:uid="{00000000-0005-0000-0000-00008D1E0000}"/>
    <cellStyle name="Total 2" xfId="7822" xr:uid="{00000000-0005-0000-0000-00008E1E0000}"/>
    <cellStyle name="Warning Text 2" xfId="7823" xr:uid="{00000000-0005-0000-0000-00008F1E0000}"/>
  </cellStyles>
  <dxfs count="52">
    <dxf>
      <font>
        <color rgb="FFFF0000"/>
      </font>
      <numFmt numFmtId="168" formatCode="0_);[Red]\(0\)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1113064</xdr:colOff>
      <xdr:row>0</xdr:row>
      <xdr:rowOff>863727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8DF19A-0942-44EB-8F69-50ADA71FF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5364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3. Contract Line Items" backgroundRefresh="0" adjustColumnWidth="0" connectionId="1" xr16:uid="{00000000-0016-0000-0000-000000000000}" autoFormatId="16" applyNumberFormats="0" applyBorderFormats="0" applyFontFormats="0" applyPatternFormats="0" applyAlignmentFormats="0" applyWidthHeightFormats="0">
  <queryTableRefresh nextId="50">
    <queryTableFields count="24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7" name="CO BY THRD PRTY" tableColumnId="18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49" dataBound="0" tableColumnId="3"/>
      <queryTableField id="31" name="THIRD PARTY DAYS ADDED" tableColumnId="32"/>
      <queryTableField id="40" name="MONTH" tableColumnId="41"/>
      <queryTableField id="41" name="MMM_YY" tableColumnId="42"/>
      <queryTableField id="42" name="QUARTER FINALED" tableColumnId="43"/>
      <queryTableField id="46" dataBound="0" tableColumnId="46"/>
      <queryTableField id="43" name="CONSULTANT DESIGN" tableColumnId="1"/>
      <queryTableField id="44" name="A + B PROJECT" tableColumnId="44"/>
      <queryTableField id="45" name="CEI PROJECT" tableColumnId="45"/>
      <queryTableField id="47" name="PROJECT SIZE" tableColumnId="47"/>
      <queryTableField id="48" name="FY_CMPL" tableColumnId="48"/>
    </queryTableFields>
    <queryTableDeletedFields count="25">
      <deletedField name="MUR"/>
      <deletedField name="TXDOT"/>
      <deletedField name="LET DATE"/>
      <deletedField name="LET TYPE"/>
      <deletedField name="CONTRACTOR"/>
      <deletedField name="AREA ENGINEER"/>
      <deletedField name="AREA OFFICE NUMBER"/>
      <deletedField name="AREA OFFICE NAME"/>
      <deletedField name="PROJECT MANAGE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% COMP BY TIME"/>
      <deletedField name="OT"/>
      <deletedField name="NOT"/>
      <deletedField name="ON TIME"/>
      <deletedField name="% COMP BY TIME W/COs"/>
      <deletedField name="OT W/COs"/>
      <deletedField name="NOT W/COs"/>
      <deletedField name="ON TIME W/CO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OTOB_YTD" displayName="Table_OTOB_YTD" ref="A4:X377" tableType="queryTable" headerRowDxfId="51" dataDxfId="50">
  <autoFilter ref="A4:X377" xr:uid="{00000000-0009-0000-0100-000002000000}"/>
  <sortState xmlns:xlrd2="http://schemas.microsoft.com/office/spreadsheetml/2017/richdata2" ref="A5:X377">
    <sortCondition ref="E4:E377"/>
  </sortState>
  <tableColumns count="24">
    <tableColumn id="2" xr3:uid="{00000000-0010-0000-0000-000002000000}" uniqueName="2" name="DISTRICT" totalsRowLabel="Total" queryTableFieldId="1" dataDxfId="49" totalsRowDxfId="48"/>
    <tableColumn id="5" xr3:uid="{00000000-0010-0000-0000-000005000000}" uniqueName="5" name="CCSJ" queryTableFieldId="4" dataDxfId="47" totalsRowDxfId="46"/>
    <tableColumn id="8" xr3:uid="{00000000-0010-0000-0000-000008000000}" uniqueName="8" name="COUNTY" queryTableFieldId="7" dataDxfId="45" totalsRowDxfId="44"/>
    <tableColumn id="9" xr3:uid="{00000000-0010-0000-0000-000009000000}" uniqueName="9" name="HIGHWAY" queryTableFieldId="8" dataDxfId="43" totalsRowDxfId="42"/>
    <tableColumn id="15" xr3:uid="{00000000-0010-0000-0000-00000F000000}" uniqueName="15" name="DATE FINAL ESTIMATE PAID" queryTableFieldId="14" dataDxfId="41" totalsRowDxfId="40"/>
    <tableColumn id="16" xr3:uid="{00000000-0010-0000-0000-000010000000}" uniqueName="16" name="CONTRACT AWARD AMOUNT" queryTableFieldId="15" dataDxfId="39" totalsRowDxfId="38"/>
    <tableColumn id="17" xr3:uid="{00000000-0010-0000-0000-000011000000}" uniqueName="17" name="CHANGE ORDERS" queryTableFieldId="16" dataDxfId="37" totalsRowDxfId="36"/>
    <tableColumn id="18" xr3:uid="{00000000-0010-0000-0000-000012000000}" uniqueName="18" name="CO BY THRD PRTY" queryTableFieldId="17" dataDxfId="2" totalsRowDxfId="3"/>
    <tableColumn id="19" xr3:uid="{00000000-0010-0000-0000-000013000000}" uniqueName="19" name="AMOUNT PAID" queryTableFieldId="18" dataDxfId="35" totalsRowDxfId="34"/>
    <tableColumn id="20" xr3:uid="{00000000-0010-0000-0000-000014000000}" uniqueName="20" name="UNDER OVER BUDGET" queryTableFieldId="19" dataDxfId="33" totalsRowDxfId="32"/>
    <tableColumn id="29" xr3:uid="{00000000-0010-0000-0000-00001D000000}" uniqueName="29" name="CONTRACT DAYS" queryTableFieldId="28" dataDxfId="31" totalsRowDxfId="30"/>
    <tableColumn id="30" xr3:uid="{00000000-0010-0000-0000-00001E000000}" uniqueName="30" name="CHARGED DAYS" queryTableFieldId="29" dataDxfId="29" totalsRowDxfId="28"/>
    <tableColumn id="31" xr3:uid="{00000000-0010-0000-0000-00001F000000}" uniqueName="31" name="DAYS ADDED" queryTableFieldId="30" dataDxfId="27" totalsRowDxfId="26"/>
    <tableColumn id="3" xr3:uid="{9D9929C6-18A6-4FB0-9CC0-FF2904B15C22}" uniqueName="3" name="THIRD PARTY DAYS ADDED" queryTableFieldId="49" dataDxfId="4" totalsRowDxfId="5"/>
    <tableColumn id="32" xr3:uid="{00000000-0010-0000-0000-000020000000}" uniqueName="32" name="UNDER OVER SCHEDULE" queryTableFieldId="31" dataDxfId="25" totalsRowDxfId="24"/>
    <tableColumn id="41" xr3:uid="{00000000-0010-0000-0000-000029000000}" uniqueName="41" name="MONTH" queryTableFieldId="40" dataDxfId="23" totalsRowDxfId="22"/>
    <tableColumn id="42" xr3:uid="{00000000-0010-0000-0000-00002A000000}" uniqueName="42" name="MMM_YY" totalsRowFunction="count" queryTableFieldId="41" dataDxfId="21" totalsRowDxfId="20"/>
    <tableColumn id="43" xr3:uid="{00000000-0010-0000-0000-00002B000000}" uniqueName="43" name="QUARTER FINALED" queryTableFieldId="42" dataDxfId="19" totalsRowDxfId="18"/>
    <tableColumn id="46" xr3:uid="{00000000-0010-0000-0000-00002E000000}" uniqueName="46" name="QUARTER" queryTableFieldId="46" dataDxfId="17" totalsRowDxfId="16">
      <calculatedColumnFormula>IF(MONTH(Table_OTOB_YTD[[#This Row],[QUARTER FINALED]])=1,"Q1", IF(MONTH(Table_OTOB_YTD[[#This Row],[QUARTER FINALED]])=4,"Q2",IF(MONTH(Table_OTOB_YTD[[#This Row],[QUARTER FINALED]])=7,"Q3",IF(MONTH(Table_OTOB_YTD[[#This Row],[QUARTER FINALED]])=10,"Q4"))))</calculatedColumnFormula>
    </tableColumn>
    <tableColumn id="1" xr3:uid="{00000000-0010-0000-0000-000001000000}" uniqueName="1" name="CONSULTANT DESIGN" queryTableFieldId="43" dataDxfId="15" totalsRowDxfId="14"/>
    <tableColumn id="44" xr3:uid="{00000000-0010-0000-0000-00002C000000}" uniqueName="44" name="A + B PROJECT" queryTableFieldId="44" dataDxfId="13" totalsRowDxfId="12"/>
    <tableColumn id="45" xr3:uid="{00000000-0010-0000-0000-00002D000000}" uniqueName="45" name="CEI PROJECT" queryTableFieldId="45" dataDxfId="11" totalsRowDxfId="10"/>
    <tableColumn id="47" xr3:uid="{00000000-0010-0000-0000-00002F000000}" uniqueName="47" name="PROJECT SIZE" queryTableFieldId="47" dataDxfId="9" totalsRowDxfId="8"/>
    <tableColumn id="48" xr3:uid="{69430871-D5B5-4FFD-BE42-7F93B499BFEA}" uniqueName="48" name="FY_CMPL" queryTableFieldId="48" dataDxfId="7" totalsRowDxfId="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W377"/>
  <sheetViews>
    <sheetView showGridLines="0" tabSelected="1" zoomScaleNormal="100" workbookViewId="0">
      <pane ySplit="4" topLeftCell="A5" activePane="bottomLeft" state="frozen"/>
      <selection pane="bottomLeft" activeCell="A6" sqref="A6"/>
    </sheetView>
  </sheetViews>
  <sheetFormatPr defaultColWidth="9.140625" defaultRowHeight="15.75" x14ac:dyDescent="0.3"/>
  <cols>
    <col min="1" max="1" width="30.7109375" style="4" customWidth="1"/>
    <col min="2" max="2" width="16.7109375" style="1" customWidth="1"/>
    <col min="3" max="3" width="18.7109375" style="3" customWidth="1"/>
    <col min="4" max="4" width="16.7109375" style="3" customWidth="1"/>
    <col min="5" max="5" width="20.7109375" style="2" customWidth="1"/>
    <col min="6" max="8" width="26.7109375" style="1" customWidth="1"/>
    <col min="9" max="9" width="26.7109375" style="5" customWidth="1"/>
    <col min="10" max="13" width="16.7109375" style="5" customWidth="1"/>
    <col min="14" max="14" width="16.7109375" style="93" customWidth="1"/>
    <col min="15" max="15" width="16.7109375" style="8" customWidth="1"/>
    <col min="16" max="21" width="16.7109375" style="5" hidden="1" customWidth="1"/>
    <col min="22" max="24" width="19.140625" style="1" hidden="1" customWidth="1"/>
    <col min="25" max="25" width="81.140625" style="1" bestFit="1" customWidth="1"/>
    <col min="26" max="26" width="10.140625" style="1" bestFit="1" customWidth="1"/>
    <col min="27" max="27" width="65.5703125" style="1" bestFit="1" customWidth="1"/>
    <col min="28" max="28" width="14.5703125" style="1" bestFit="1" customWidth="1"/>
    <col min="29" max="29" width="14.7109375" style="1" bestFit="1" customWidth="1"/>
    <col min="30" max="30" width="53.140625" style="1" bestFit="1" customWidth="1"/>
    <col min="31" max="31" width="9.28515625" style="1" bestFit="1" customWidth="1"/>
    <col min="32" max="32" width="8.7109375" style="1" bestFit="1" customWidth="1"/>
    <col min="33" max="33" width="14.140625" style="1" bestFit="1" customWidth="1"/>
    <col min="34" max="34" width="9.140625" style="1"/>
    <col min="35" max="35" width="12.140625" style="1" bestFit="1" customWidth="1"/>
    <col min="36" max="36" width="10.85546875" style="1" bestFit="1" customWidth="1"/>
    <col min="37" max="37" width="16" style="1" bestFit="1" customWidth="1"/>
    <col min="38" max="38" width="11.140625" style="1" bestFit="1" customWidth="1"/>
    <col min="39" max="39" width="26.5703125" style="1" bestFit="1" customWidth="1"/>
    <col min="40" max="40" width="25.42578125" style="1" bestFit="1" customWidth="1"/>
    <col min="41" max="41" width="18.42578125" style="1" bestFit="1" customWidth="1"/>
    <col min="42" max="42" width="15.42578125" style="1" bestFit="1" customWidth="1"/>
    <col min="43" max="43" width="18.42578125" style="1" bestFit="1" customWidth="1"/>
    <col min="44" max="44" width="14" style="1" bestFit="1" customWidth="1"/>
    <col min="45" max="45" width="19.5703125" style="1" bestFit="1" customWidth="1"/>
    <col min="46" max="46" width="11.140625" style="1" bestFit="1" customWidth="1"/>
    <col min="47" max="47" width="12.140625" style="1" bestFit="1" customWidth="1"/>
    <col min="48" max="48" width="19.5703125" style="1" bestFit="1" customWidth="1"/>
    <col min="49" max="49" width="10.7109375" style="1" bestFit="1" customWidth="1"/>
    <col min="50" max="50" width="16" style="1" bestFit="1" customWidth="1"/>
    <col min="51" max="51" width="10.5703125" style="1" bestFit="1" customWidth="1"/>
    <col min="52" max="52" width="17.85546875" style="1" bestFit="1" customWidth="1"/>
    <col min="53" max="16384" width="9.140625" style="1"/>
  </cols>
  <sheetData>
    <row r="1" spans="1:24" ht="73.5" customHeight="1" x14ac:dyDescent="0.35">
      <c r="A1" s="69"/>
      <c r="C1" s="8"/>
      <c r="O1" s="106" t="s">
        <v>812</v>
      </c>
    </row>
    <row r="2" spans="1:24" ht="19.5" x14ac:dyDescent="0.35">
      <c r="A2" s="69" t="s">
        <v>4</v>
      </c>
      <c r="C2" s="77"/>
      <c r="E2" s="87"/>
      <c r="F2" s="88"/>
      <c r="G2" s="88"/>
      <c r="H2" s="88"/>
      <c r="O2" s="106" t="s">
        <v>813</v>
      </c>
    </row>
    <row r="3" spans="1:24" x14ac:dyDescent="0.3">
      <c r="A3" s="69" t="s">
        <v>5</v>
      </c>
      <c r="E3" s="89" t="str">
        <f>UPPER(TEXT(MAX(Table_OTOB_YTD[DATE FINAL ESTIMATE PAID]), "MMMM"))</f>
        <v>FEBRUARY</v>
      </c>
      <c r="F3" s="89">
        <f>DAY(EOMONTH(MAX(Table_OTOB_YTD[DATE FINAL ESTIMATE PAID]),0))</f>
        <v>28</v>
      </c>
      <c r="G3" s="89">
        <f>YEAR(MAX(Table_OTOB_YTD[DATE FINAL ESTIMATE PAID]))</f>
        <v>2023</v>
      </c>
      <c r="H3" s="90">
        <f>YEAR(MIN(Table_OTOB_YTD[DATE FINAL ESTIMATE PAID]))</f>
        <v>2022</v>
      </c>
    </row>
    <row r="4" spans="1:24" s="7" customFormat="1" ht="30" customHeight="1" x14ac:dyDescent="0.25">
      <c r="A4" s="73" t="s">
        <v>0</v>
      </c>
      <c r="B4" s="73" t="s">
        <v>3</v>
      </c>
      <c r="C4" s="74" t="s">
        <v>1</v>
      </c>
      <c r="D4" s="74" t="s">
        <v>2</v>
      </c>
      <c r="E4" s="75" t="s">
        <v>6</v>
      </c>
      <c r="F4" s="73" t="s">
        <v>15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107" t="s">
        <v>14</v>
      </c>
      <c r="O4" s="105" t="s">
        <v>811</v>
      </c>
      <c r="P4" s="73" t="s">
        <v>37</v>
      </c>
      <c r="Q4" s="73" t="s">
        <v>42</v>
      </c>
      <c r="R4" s="73" t="s">
        <v>70</v>
      </c>
      <c r="S4" s="73" t="s">
        <v>81</v>
      </c>
      <c r="T4" s="73" t="s">
        <v>74</v>
      </c>
      <c r="U4" s="73" t="s">
        <v>75</v>
      </c>
      <c r="V4" s="73" t="s">
        <v>76</v>
      </c>
      <c r="W4" s="73" t="s">
        <v>82</v>
      </c>
      <c r="X4" s="73" t="s">
        <v>87</v>
      </c>
    </row>
    <row r="5" spans="1:24" x14ac:dyDescent="0.3">
      <c r="A5" s="4" t="s">
        <v>35</v>
      </c>
      <c r="B5" s="5" t="s">
        <v>139</v>
      </c>
      <c r="C5" s="3" t="s">
        <v>121</v>
      </c>
      <c r="D5" s="3" t="s">
        <v>20</v>
      </c>
      <c r="E5" s="2">
        <v>44805</v>
      </c>
      <c r="F5" s="9">
        <v>311290.55</v>
      </c>
      <c r="G5" s="9">
        <v>0</v>
      </c>
      <c r="H5" s="9">
        <v>0</v>
      </c>
      <c r="I5" s="9">
        <v>320507.67</v>
      </c>
      <c r="J5" s="9">
        <v>9217.1200000000008</v>
      </c>
      <c r="K5" s="6">
        <v>62</v>
      </c>
      <c r="L5" s="6">
        <v>62</v>
      </c>
      <c r="M5" s="6">
        <v>0</v>
      </c>
      <c r="N5" s="108">
        <v>0</v>
      </c>
      <c r="O5" s="6">
        <f>Table_OTOB_YTD[[#This Row],[CHARGED DAYS]]-Table_OTOB_YTD[[#This Row],[CONTRACT DAYS]]-Table_OTOB_YTD[[#This Row],[THIRD PARTY DAYS ADDED]]</f>
        <v>0</v>
      </c>
      <c r="P5" s="10" t="s">
        <v>85</v>
      </c>
      <c r="Q5" s="10" t="s">
        <v>140</v>
      </c>
      <c r="R5" s="80">
        <v>43466</v>
      </c>
      <c r="S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" s="71" t="s">
        <v>18</v>
      </c>
      <c r="U5" s="71" t="s">
        <v>18</v>
      </c>
      <c r="V5" s="80" t="s">
        <v>18</v>
      </c>
      <c r="W5" s="80" t="s">
        <v>83</v>
      </c>
      <c r="X5" s="91" t="s">
        <v>141</v>
      </c>
    </row>
    <row r="6" spans="1:24" x14ac:dyDescent="0.3">
      <c r="A6" s="70" t="s">
        <v>35</v>
      </c>
      <c r="B6" s="72" t="s">
        <v>142</v>
      </c>
      <c r="C6" s="77" t="s">
        <v>106</v>
      </c>
      <c r="D6" s="77" t="s">
        <v>143</v>
      </c>
      <c r="E6" s="71">
        <v>44805</v>
      </c>
      <c r="F6" s="78">
        <v>261129.47</v>
      </c>
      <c r="G6" s="78">
        <v>0</v>
      </c>
      <c r="H6" s="78">
        <v>0</v>
      </c>
      <c r="I6" s="78">
        <v>268516.89</v>
      </c>
      <c r="J6" s="78">
        <v>7387.42</v>
      </c>
      <c r="K6" s="79">
        <v>46</v>
      </c>
      <c r="L6" s="79">
        <v>14</v>
      </c>
      <c r="M6" s="79">
        <v>0</v>
      </c>
      <c r="N6" s="108">
        <v>0</v>
      </c>
      <c r="O6" s="6">
        <f>Table_OTOB_YTD[[#This Row],[CHARGED DAYS]]-Table_OTOB_YTD[[#This Row],[CONTRACT DAYS]]-Table_OTOB_YTD[[#This Row],[THIRD PARTY DAYS ADDED]]</f>
        <v>-32</v>
      </c>
      <c r="P6" s="76" t="s">
        <v>85</v>
      </c>
      <c r="Q6" s="76" t="s">
        <v>140</v>
      </c>
      <c r="R6" s="80">
        <v>43466</v>
      </c>
      <c r="S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" s="71" t="s">
        <v>18</v>
      </c>
      <c r="U6" s="71" t="s">
        <v>18</v>
      </c>
      <c r="V6" s="80" t="s">
        <v>18</v>
      </c>
      <c r="W6" s="80" t="s">
        <v>83</v>
      </c>
      <c r="X6" s="91" t="s">
        <v>141</v>
      </c>
    </row>
    <row r="7" spans="1:24" x14ac:dyDescent="0.3">
      <c r="A7" s="70" t="s">
        <v>28</v>
      </c>
      <c r="B7" s="72" t="s">
        <v>144</v>
      </c>
      <c r="C7" s="77" t="s">
        <v>125</v>
      </c>
      <c r="D7" s="77" t="s">
        <v>38</v>
      </c>
      <c r="E7" s="71">
        <v>44805</v>
      </c>
      <c r="F7" s="78">
        <v>397137.5</v>
      </c>
      <c r="G7" s="78">
        <v>0</v>
      </c>
      <c r="H7" s="78">
        <v>0</v>
      </c>
      <c r="I7" s="78">
        <v>369282.5</v>
      </c>
      <c r="J7" s="78">
        <v>-27855</v>
      </c>
      <c r="K7" s="79">
        <v>70</v>
      </c>
      <c r="L7" s="79">
        <v>32</v>
      </c>
      <c r="M7" s="79">
        <v>0</v>
      </c>
      <c r="N7" s="108">
        <v>0</v>
      </c>
      <c r="O7" s="6">
        <f>Table_OTOB_YTD[[#This Row],[CHARGED DAYS]]-Table_OTOB_YTD[[#This Row],[CONTRACT DAYS]]-Table_OTOB_YTD[[#This Row],[THIRD PARTY DAYS ADDED]]</f>
        <v>-38</v>
      </c>
      <c r="P7" s="76" t="s">
        <v>85</v>
      </c>
      <c r="Q7" s="76" t="s">
        <v>140</v>
      </c>
      <c r="R7" s="80">
        <v>43466</v>
      </c>
      <c r="S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" s="71" t="s">
        <v>18</v>
      </c>
      <c r="U7" s="71" t="s">
        <v>18</v>
      </c>
      <c r="V7" s="80" t="s">
        <v>18</v>
      </c>
      <c r="W7" s="80" t="s">
        <v>83</v>
      </c>
      <c r="X7" s="91" t="s">
        <v>141</v>
      </c>
    </row>
    <row r="8" spans="1:24" x14ac:dyDescent="0.3">
      <c r="A8" s="70" t="s">
        <v>28</v>
      </c>
      <c r="B8" s="72" t="s">
        <v>145</v>
      </c>
      <c r="C8" s="77" t="s">
        <v>125</v>
      </c>
      <c r="D8" s="77" t="s">
        <v>38</v>
      </c>
      <c r="E8" s="71">
        <v>44805</v>
      </c>
      <c r="F8" s="78">
        <v>3952539.25</v>
      </c>
      <c r="G8" s="78">
        <v>0</v>
      </c>
      <c r="H8" s="78">
        <v>0</v>
      </c>
      <c r="I8" s="78">
        <v>4161381.75</v>
      </c>
      <c r="J8" s="78">
        <v>208842.5</v>
      </c>
      <c r="K8" s="79">
        <v>182</v>
      </c>
      <c r="L8" s="79">
        <v>220</v>
      </c>
      <c r="M8" s="79">
        <v>44</v>
      </c>
      <c r="N8" s="108">
        <v>0</v>
      </c>
      <c r="O8" s="6">
        <f>Table_OTOB_YTD[[#This Row],[CHARGED DAYS]]-Table_OTOB_YTD[[#This Row],[CONTRACT DAYS]]-Table_OTOB_YTD[[#This Row],[THIRD PARTY DAYS ADDED]]</f>
        <v>38</v>
      </c>
      <c r="P8" s="76" t="s">
        <v>85</v>
      </c>
      <c r="Q8" s="76" t="s">
        <v>140</v>
      </c>
      <c r="R8" s="80">
        <v>43466</v>
      </c>
      <c r="S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" s="71" t="s">
        <v>18</v>
      </c>
      <c r="U8" s="71" t="s">
        <v>18</v>
      </c>
      <c r="V8" s="80" t="s">
        <v>18</v>
      </c>
      <c r="W8" s="80" t="s">
        <v>83</v>
      </c>
      <c r="X8" s="91" t="s">
        <v>141</v>
      </c>
    </row>
    <row r="9" spans="1:24" x14ac:dyDescent="0.3">
      <c r="A9" s="70" t="s">
        <v>28</v>
      </c>
      <c r="B9" s="72" t="s">
        <v>146</v>
      </c>
      <c r="C9" s="77" t="s">
        <v>125</v>
      </c>
      <c r="D9" s="77" t="s">
        <v>137</v>
      </c>
      <c r="E9" s="71">
        <v>44805</v>
      </c>
      <c r="F9" s="78">
        <v>2754447.02</v>
      </c>
      <c r="G9" s="78">
        <v>259314.72</v>
      </c>
      <c r="H9" s="78">
        <v>0</v>
      </c>
      <c r="I9" s="78">
        <v>3185622.18</v>
      </c>
      <c r="J9" s="78">
        <v>431175.16</v>
      </c>
      <c r="K9" s="79">
        <v>137</v>
      </c>
      <c r="L9" s="79">
        <v>137</v>
      </c>
      <c r="M9" s="79">
        <v>0</v>
      </c>
      <c r="N9" s="108">
        <v>0</v>
      </c>
      <c r="O9" s="6">
        <f>Table_OTOB_YTD[[#This Row],[CHARGED DAYS]]-Table_OTOB_YTD[[#This Row],[CONTRACT DAYS]]-Table_OTOB_YTD[[#This Row],[THIRD PARTY DAYS ADDED]]</f>
        <v>0</v>
      </c>
      <c r="P9" s="76" t="s">
        <v>85</v>
      </c>
      <c r="Q9" s="76" t="s">
        <v>140</v>
      </c>
      <c r="R9" s="80">
        <v>43466</v>
      </c>
      <c r="S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" s="71" t="s">
        <v>18</v>
      </c>
      <c r="U9" s="71" t="s">
        <v>18</v>
      </c>
      <c r="V9" s="80" t="s">
        <v>18</v>
      </c>
      <c r="W9" s="80" t="s">
        <v>83</v>
      </c>
      <c r="X9" s="91" t="s">
        <v>141</v>
      </c>
    </row>
    <row r="10" spans="1:24" x14ac:dyDescent="0.3">
      <c r="A10" s="70" t="s">
        <v>21</v>
      </c>
      <c r="B10" s="72" t="s">
        <v>147</v>
      </c>
      <c r="C10" s="77" t="s">
        <v>17</v>
      </c>
      <c r="D10" s="77" t="s">
        <v>94</v>
      </c>
      <c r="E10" s="71">
        <v>44805</v>
      </c>
      <c r="F10" s="78">
        <v>1049635.3</v>
      </c>
      <c r="G10" s="78">
        <v>59038.64</v>
      </c>
      <c r="H10" s="78">
        <v>0</v>
      </c>
      <c r="I10" s="78">
        <v>1161701.54</v>
      </c>
      <c r="J10" s="78">
        <v>112066.24000000001</v>
      </c>
      <c r="K10" s="79">
        <v>178</v>
      </c>
      <c r="L10" s="79">
        <v>183</v>
      </c>
      <c r="M10" s="79">
        <v>14</v>
      </c>
      <c r="N10" s="108">
        <v>0</v>
      </c>
      <c r="O10" s="6">
        <f>Table_OTOB_YTD[[#This Row],[CHARGED DAYS]]-Table_OTOB_YTD[[#This Row],[CONTRACT DAYS]]-Table_OTOB_YTD[[#This Row],[THIRD PARTY DAYS ADDED]]</f>
        <v>5</v>
      </c>
      <c r="P10" s="76" t="s">
        <v>85</v>
      </c>
      <c r="Q10" s="76" t="s">
        <v>140</v>
      </c>
      <c r="R10" s="80">
        <v>43466</v>
      </c>
      <c r="S1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" s="71" t="s">
        <v>18</v>
      </c>
      <c r="U10" s="71" t="s">
        <v>18</v>
      </c>
      <c r="V10" s="80" t="s">
        <v>18</v>
      </c>
      <c r="W10" s="80" t="s">
        <v>83</v>
      </c>
      <c r="X10" s="91" t="s">
        <v>141</v>
      </c>
    </row>
    <row r="11" spans="1:24" x14ac:dyDescent="0.3">
      <c r="A11" s="70" t="s">
        <v>21</v>
      </c>
      <c r="B11" s="72" t="s">
        <v>148</v>
      </c>
      <c r="C11" s="77" t="s">
        <v>96</v>
      </c>
      <c r="D11" s="77" t="s">
        <v>149</v>
      </c>
      <c r="E11" s="71">
        <v>44805</v>
      </c>
      <c r="F11" s="78">
        <v>41231131.020000003</v>
      </c>
      <c r="G11" s="78">
        <v>853119.32000000007</v>
      </c>
      <c r="H11" s="78">
        <v>0</v>
      </c>
      <c r="I11" s="78">
        <v>42304884.25</v>
      </c>
      <c r="J11" s="78">
        <v>1073753.23</v>
      </c>
      <c r="K11" s="79">
        <v>405</v>
      </c>
      <c r="L11" s="79">
        <v>441</v>
      </c>
      <c r="M11" s="79">
        <v>36</v>
      </c>
      <c r="N11" s="108">
        <v>0</v>
      </c>
      <c r="O11" s="6">
        <f>Table_OTOB_YTD[[#This Row],[CHARGED DAYS]]-Table_OTOB_YTD[[#This Row],[CONTRACT DAYS]]-Table_OTOB_YTD[[#This Row],[THIRD PARTY DAYS ADDED]]</f>
        <v>36</v>
      </c>
      <c r="P11" s="76" t="s">
        <v>85</v>
      </c>
      <c r="Q11" s="76" t="s">
        <v>140</v>
      </c>
      <c r="R11" s="80">
        <v>43466</v>
      </c>
      <c r="S1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" s="71" t="s">
        <v>18</v>
      </c>
      <c r="U11" s="71" t="s">
        <v>18</v>
      </c>
      <c r="V11" s="80" t="s">
        <v>16</v>
      </c>
      <c r="W11" s="80" t="s">
        <v>84</v>
      </c>
      <c r="X11" s="91" t="s">
        <v>141</v>
      </c>
    </row>
    <row r="12" spans="1:24" x14ac:dyDescent="0.3">
      <c r="A12" s="70" t="s">
        <v>19</v>
      </c>
      <c r="B12" s="72" t="s">
        <v>150</v>
      </c>
      <c r="C12" s="77" t="s">
        <v>27</v>
      </c>
      <c r="D12" s="77" t="s">
        <v>151</v>
      </c>
      <c r="E12" s="71">
        <v>44806</v>
      </c>
      <c r="F12" s="78">
        <v>7554649.3499999996</v>
      </c>
      <c r="G12" s="78">
        <v>1504117.23</v>
      </c>
      <c r="H12" s="78">
        <v>0</v>
      </c>
      <c r="I12" s="78">
        <v>8906056.3300000001</v>
      </c>
      <c r="J12" s="78">
        <v>1351406.98</v>
      </c>
      <c r="K12" s="79">
        <v>180</v>
      </c>
      <c r="L12" s="79">
        <v>181</v>
      </c>
      <c r="M12" s="79">
        <v>16</v>
      </c>
      <c r="N12" s="108">
        <v>0</v>
      </c>
      <c r="O12" s="6">
        <f>Table_OTOB_YTD[[#This Row],[CHARGED DAYS]]-Table_OTOB_YTD[[#This Row],[CONTRACT DAYS]]-Table_OTOB_YTD[[#This Row],[THIRD PARTY DAYS ADDED]]</f>
        <v>1</v>
      </c>
      <c r="P12" s="76" t="s">
        <v>85</v>
      </c>
      <c r="Q12" s="76" t="s">
        <v>140</v>
      </c>
      <c r="R12" s="80">
        <v>43466</v>
      </c>
      <c r="S1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" s="71" t="s">
        <v>18</v>
      </c>
      <c r="U12" s="71" t="s">
        <v>18</v>
      </c>
      <c r="V12" s="80" t="s">
        <v>18</v>
      </c>
      <c r="W12" s="80" t="s">
        <v>83</v>
      </c>
      <c r="X12" s="91" t="s">
        <v>141</v>
      </c>
    </row>
    <row r="13" spans="1:24" x14ac:dyDescent="0.3">
      <c r="A13" s="70" t="s">
        <v>21</v>
      </c>
      <c r="B13" s="72" t="s">
        <v>152</v>
      </c>
      <c r="C13" s="77" t="s">
        <v>130</v>
      </c>
      <c r="D13" s="77" t="s">
        <v>153</v>
      </c>
      <c r="E13" s="71">
        <v>44806</v>
      </c>
      <c r="F13" s="78">
        <v>679501.16</v>
      </c>
      <c r="G13" s="78">
        <v>66220.210000000006</v>
      </c>
      <c r="H13" s="78">
        <v>0</v>
      </c>
      <c r="I13" s="78">
        <v>759842.12</v>
      </c>
      <c r="J13" s="78">
        <v>80340.960000000006</v>
      </c>
      <c r="K13" s="79">
        <v>90</v>
      </c>
      <c r="L13" s="79">
        <v>110</v>
      </c>
      <c r="M13" s="79">
        <v>32</v>
      </c>
      <c r="N13" s="108">
        <v>0</v>
      </c>
      <c r="O13" s="6">
        <f>Table_OTOB_YTD[[#This Row],[CHARGED DAYS]]-Table_OTOB_YTD[[#This Row],[CONTRACT DAYS]]-Table_OTOB_YTD[[#This Row],[THIRD PARTY DAYS ADDED]]</f>
        <v>20</v>
      </c>
      <c r="P13" s="76" t="s">
        <v>85</v>
      </c>
      <c r="Q13" s="76" t="s">
        <v>140</v>
      </c>
      <c r="R13" s="80">
        <v>43466</v>
      </c>
      <c r="S1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" s="71" t="s">
        <v>18</v>
      </c>
      <c r="U13" s="71" t="s">
        <v>18</v>
      </c>
      <c r="V13" s="80" t="s">
        <v>18</v>
      </c>
      <c r="W13" s="80" t="s">
        <v>83</v>
      </c>
      <c r="X13" s="91" t="s">
        <v>141</v>
      </c>
    </row>
    <row r="14" spans="1:24" x14ac:dyDescent="0.3">
      <c r="A14" s="70" t="s">
        <v>77</v>
      </c>
      <c r="B14" s="72" t="s">
        <v>154</v>
      </c>
      <c r="C14" s="77" t="s">
        <v>115</v>
      </c>
      <c r="D14" s="77" t="s">
        <v>20</v>
      </c>
      <c r="E14" s="71">
        <v>44810</v>
      </c>
      <c r="F14" s="78">
        <v>4491789.5</v>
      </c>
      <c r="G14" s="78">
        <v>382695.45</v>
      </c>
      <c r="H14" s="78">
        <v>0</v>
      </c>
      <c r="I14" s="78">
        <v>4852770.9800000004</v>
      </c>
      <c r="J14" s="78">
        <v>360981.48</v>
      </c>
      <c r="K14" s="79">
        <v>444</v>
      </c>
      <c r="L14" s="79">
        <v>365</v>
      </c>
      <c r="M14" s="79">
        <v>0</v>
      </c>
      <c r="N14" s="108">
        <v>0</v>
      </c>
      <c r="O14" s="6">
        <f>Table_OTOB_YTD[[#This Row],[CHARGED DAYS]]-Table_OTOB_YTD[[#This Row],[CONTRACT DAYS]]-Table_OTOB_YTD[[#This Row],[THIRD PARTY DAYS ADDED]]</f>
        <v>-79</v>
      </c>
      <c r="P14" s="76" t="s">
        <v>85</v>
      </c>
      <c r="Q14" s="76" t="s">
        <v>140</v>
      </c>
      <c r="R14" s="80">
        <v>43466</v>
      </c>
      <c r="S1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" s="71" t="s">
        <v>18</v>
      </c>
      <c r="U14" s="71" t="s">
        <v>18</v>
      </c>
      <c r="V14" s="80" t="s">
        <v>16</v>
      </c>
      <c r="W14" s="80" t="s">
        <v>83</v>
      </c>
      <c r="X14" s="91" t="s">
        <v>141</v>
      </c>
    </row>
    <row r="15" spans="1:24" x14ac:dyDescent="0.3">
      <c r="A15" s="70" t="s">
        <v>104</v>
      </c>
      <c r="B15" s="72" t="s">
        <v>155</v>
      </c>
      <c r="C15" s="77" t="s">
        <v>105</v>
      </c>
      <c r="D15" s="77" t="s">
        <v>79</v>
      </c>
      <c r="E15" s="71">
        <v>44811</v>
      </c>
      <c r="F15" s="78">
        <v>1105702.1499999999</v>
      </c>
      <c r="G15" s="78">
        <v>114973.98</v>
      </c>
      <c r="H15" s="78">
        <v>69118.850000000006</v>
      </c>
      <c r="I15" s="78">
        <v>1201883.73</v>
      </c>
      <c r="J15" s="78">
        <v>27062.73</v>
      </c>
      <c r="K15" s="79">
        <v>126</v>
      </c>
      <c r="L15" s="79">
        <v>151</v>
      </c>
      <c r="M15" s="79">
        <v>15</v>
      </c>
      <c r="N15" s="108">
        <v>15</v>
      </c>
      <c r="O15" s="6">
        <f>Table_OTOB_YTD[[#This Row],[CHARGED DAYS]]-Table_OTOB_YTD[[#This Row],[CONTRACT DAYS]]-Table_OTOB_YTD[[#This Row],[THIRD PARTY DAYS ADDED]]</f>
        <v>10</v>
      </c>
      <c r="P15" s="76" t="s">
        <v>85</v>
      </c>
      <c r="Q15" s="76" t="s">
        <v>140</v>
      </c>
      <c r="R15" s="80">
        <v>43466</v>
      </c>
      <c r="S1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" s="71" t="s">
        <v>18</v>
      </c>
      <c r="U15" s="71" t="s">
        <v>18</v>
      </c>
      <c r="V15" s="80" t="s">
        <v>18</v>
      </c>
      <c r="W15" s="80" t="s">
        <v>83</v>
      </c>
      <c r="X15" s="91" t="s">
        <v>141</v>
      </c>
    </row>
    <row r="16" spans="1:24" x14ac:dyDescent="0.3">
      <c r="A16" s="70" t="s">
        <v>23</v>
      </c>
      <c r="B16" s="72" t="s">
        <v>156</v>
      </c>
      <c r="C16" s="77" t="s">
        <v>157</v>
      </c>
      <c r="D16" s="77" t="s">
        <v>158</v>
      </c>
      <c r="E16" s="71">
        <v>44812</v>
      </c>
      <c r="F16" s="78">
        <v>18577370.539999999</v>
      </c>
      <c r="G16" s="78">
        <v>1796745.3599999999</v>
      </c>
      <c r="H16" s="78">
        <v>0</v>
      </c>
      <c r="I16" s="78">
        <v>19106250.399999999</v>
      </c>
      <c r="J16" s="78">
        <v>528879.86</v>
      </c>
      <c r="K16" s="79">
        <v>673</v>
      </c>
      <c r="L16" s="79">
        <v>622</v>
      </c>
      <c r="M16" s="79">
        <v>0</v>
      </c>
      <c r="N16" s="108">
        <v>0</v>
      </c>
      <c r="O16" s="6">
        <f>Table_OTOB_YTD[[#This Row],[CHARGED DAYS]]-Table_OTOB_YTD[[#This Row],[CONTRACT DAYS]]-Table_OTOB_YTD[[#This Row],[THIRD PARTY DAYS ADDED]]</f>
        <v>-51</v>
      </c>
      <c r="P16" s="76" t="s">
        <v>85</v>
      </c>
      <c r="Q16" s="76" t="s">
        <v>140</v>
      </c>
      <c r="R16" s="80">
        <v>43466</v>
      </c>
      <c r="S1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" s="71" t="s">
        <v>18</v>
      </c>
      <c r="U16" s="71" t="s">
        <v>18</v>
      </c>
      <c r="V16" s="80" t="s">
        <v>16</v>
      </c>
      <c r="W16" s="80" t="s">
        <v>84</v>
      </c>
      <c r="X16" s="91" t="s">
        <v>141</v>
      </c>
    </row>
    <row r="17" spans="1:24" x14ac:dyDescent="0.3">
      <c r="A17" s="70" t="s">
        <v>69</v>
      </c>
      <c r="B17" s="72" t="s">
        <v>159</v>
      </c>
      <c r="C17" s="77" t="s">
        <v>138</v>
      </c>
      <c r="D17" s="77" t="s">
        <v>38</v>
      </c>
      <c r="E17" s="71">
        <v>44812</v>
      </c>
      <c r="F17" s="78">
        <v>1504038.23</v>
      </c>
      <c r="G17" s="78">
        <v>837138.26</v>
      </c>
      <c r="H17" s="78">
        <v>0</v>
      </c>
      <c r="I17" s="78">
        <v>2746422.99</v>
      </c>
      <c r="J17" s="78">
        <v>1242384.76</v>
      </c>
      <c r="K17" s="79">
        <v>90</v>
      </c>
      <c r="L17" s="79">
        <v>78</v>
      </c>
      <c r="M17" s="79">
        <v>0</v>
      </c>
      <c r="N17" s="108">
        <v>0</v>
      </c>
      <c r="O17" s="6">
        <f>Table_OTOB_YTD[[#This Row],[CHARGED DAYS]]-Table_OTOB_YTD[[#This Row],[CONTRACT DAYS]]-Table_OTOB_YTD[[#This Row],[THIRD PARTY DAYS ADDED]]</f>
        <v>-12</v>
      </c>
      <c r="P17" s="76" t="s">
        <v>85</v>
      </c>
      <c r="Q17" s="76" t="s">
        <v>140</v>
      </c>
      <c r="R17" s="80">
        <v>43466</v>
      </c>
      <c r="S1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" s="71" t="s">
        <v>18</v>
      </c>
      <c r="U17" s="71" t="s">
        <v>18</v>
      </c>
      <c r="V17" s="80" t="s">
        <v>18</v>
      </c>
      <c r="W17" s="80" t="s">
        <v>83</v>
      </c>
      <c r="X17" s="91" t="s">
        <v>141</v>
      </c>
    </row>
    <row r="18" spans="1:24" x14ac:dyDescent="0.3">
      <c r="A18" s="70" t="s">
        <v>31</v>
      </c>
      <c r="B18" s="72" t="s">
        <v>160</v>
      </c>
      <c r="C18" s="77" t="s">
        <v>118</v>
      </c>
      <c r="D18" s="77" t="s">
        <v>161</v>
      </c>
      <c r="E18" s="71">
        <v>44812</v>
      </c>
      <c r="F18" s="78">
        <v>1597058.4</v>
      </c>
      <c r="G18" s="78">
        <v>8478.1200000000008</v>
      </c>
      <c r="H18" s="78">
        <v>0</v>
      </c>
      <c r="I18" s="78">
        <v>1657809.75</v>
      </c>
      <c r="J18" s="78">
        <v>60751.35</v>
      </c>
      <c r="K18" s="79">
        <v>60</v>
      </c>
      <c r="L18" s="79">
        <v>65</v>
      </c>
      <c r="M18" s="79">
        <v>5</v>
      </c>
      <c r="N18" s="108">
        <v>0</v>
      </c>
      <c r="O18" s="6">
        <f>Table_OTOB_YTD[[#This Row],[CHARGED DAYS]]-Table_OTOB_YTD[[#This Row],[CONTRACT DAYS]]-Table_OTOB_YTD[[#This Row],[THIRD PARTY DAYS ADDED]]</f>
        <v>5</v>
      </c>
      <c r="P18" s="76" t="s">
        <v>85</v>
      </c>
      <c r="Q18" s="76" t="s">
        <v>140</v>
      </c>
      <c r="R18" s="80">
        <v>43466</v>
      </c>
      <c r="S1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8" s="71" t="s">
        <v>18</v>
      </c>
      <c r="U18" s="71" t="s">
        <v>18</v>
      </c>
      <c r="V18" s="80" t="s">
        <v>18</v>
      </c>
      <c r="W18" s="80" t="s">
        <v>83</v>
      </c>
      <c r="X18" s="91" t="s">
        <v>141</v>
      </c>
    </row>
    <row r="19" spans="1:24" x14ac:dyDescent="0.3">
      <c r="A19" s="70" t="s">
        <v>88</v>
      </c>
      <c r="B19" s="72" t="s">
        <v>162</v>
      </c>
      <c r="C19" s="77" t="s">
        <v>163</v>
      </c>
      <c r="D19" s="77" t="s">
        <v>164</v>
      </c>
      <c r="E19" s="71">
        <v>44813</v>
      </c>
      <c r="F19" s="78">
        <v>3368933</v>
      </c>
      <c r="G19" s="78">
        <v>0</v>
      </c>
      <c r="H19" s="78">
        <v>0</v>
      </c>
      <c r="I19" s="78">
        <v>3466869.51</v>
      </c>
      <c r="J19" s="78">
        <v>97936.51</v>
      </c>
      <c r="K19" s="79">
        <v>281</v>
      </c>
      <c r="L19" s="79">
        <v>267</v>
      </c>
      <c r="M19" s="79">
        <v>0</v>
      </c>
      <c r="N19" s="108">
        <v>0</v>
      </c>
      <c r="O19" s="6">
        <f>Table_OTOB_YTD[[#This Row],[CHARGED DAYS]]-Table_OTOB_YTD[[#This Row],[CONTRACT DAYS]]-Table_OTOB_YTD[[#This Row],[THIRD PARTY DAYS ADDED]]</f>
        <v>-14</v>
      </c>
      <c r="P19" s="76" t="s">
        <v>85</v>
      </c>
      <c r="Q19" s="76" t="s">
        <v>140</v>
      </c>
      <c r="R19" s="80">
        <v>43466</v>
      </c>
      <c r="S1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9" s="71" t="s">
        <v>18</v>
      </c>
      <c r="U19" s="71" t="s">
        <v>18</v>
      </c>
      <c r="V19" s="80" t="s">
        <v>18</v>
      </c>
      <c r="W19" s="80" t="s">
        <v>83</v>
      </c>
      <c r="X19" s="91" t="s">
        <v>141</v>
      </c>
    </row>
    <row r="20" spans="1:24" x14ac:dyDescent="0.3">
      <c r="A20" s="70" t="s">
        <v>26</v>
      </c>
      <c r="B20" s="72" t="s">
        <v>165</v>
      </c>
      <c r="C20" s="77" t="s">
        <v>122</v>
      </c>
      <c r="D20" s="77" t="s">
        <v>103</v>
      </c>
      <c r="E20" s="71">
        <v>44813</v>
      </c>
      <c r="F20" s="78">
        <v>2780023.75</v>
      </c>
      <c r="G20" s="78">
        <v>66950</v>
      </c>
      <c r="H20" s="78">
        <v>0</v>
      </c>
      <c r="I20" s="78">
        <v>2647224.5499999998</v>
      </c>
      <c r="J20" s="78">
        <v>-132799.20000000001</v>
      </c>
      <c r="K20" s="79">
        <v>224</v>
      </c>
      <c r="L20" s="79">
        <v>248</v>
      </c>
      <c r="M20" s="79">
        <v>30</v>
      </c>
      <c r="N20" s="108">
        <v>0</v>
      </c>
      <c r="O20" s="6">
        <f>Table_OTOB_YTD[[#This Row],[CHARGED DAYS]]-Table_OTOB_YTD[[#This Row],[CONTRACT DAYS]]-Table_OTOB_YTD[[#This Row],[THIRD PARTY DAYS ADDED]]</f>
        <v>24</v>
      </c>
      <c r="P20" s="76" t="s">
        <v>85</v>
      </c>
      <c r="Q20" s="76" t="s">
        <v>140</v>
      </c>
      <c r="R20" s="80">
        <v>43466</v>
      </c>
      <c r="S2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0" s="71" t="s">
        <v>18</v>
      </c>
      <c r="U20" s="71" t="s">
        <v>18</v>
      </c>
      <c r="V20" s="80" t="s">
        <v>18</v>
      </c>
      <c r="W20" s="80" t="s">
        <v>83</v>
      </c>
      <c r="X20" s="91" t="s">
        <v>141</v>
      </c>
    </row>
    <row r="21" spans="1:24" x14ac:dyDescent="0.3">
      <c r="A21" s="70" t="s">
        <v>31</v>
      </c>
      <c r="B21" s="72" t="s">
        <v>166</v>
      </c>
      <c r="C21" s="77" t="s">
        <v>32</v>
      </c>
      <c r="D21" s="77" t="s">
        <v>22</v>
      </c>
      <c r="E21" s="71">
        <v>44816</v>
      </c>
      <c r="F21" s="78">
        <v>6051944.8399999999</v>
      </c>
      <c r="G21" s="78">
        <v>241911.11000000002</v>
      </c>
      <c r="H21" s="78">
        <v>207519.49</v>
      </c>
      <c r="I21" s="78">
        <v>6300563.1399999997</v>
      </c>
      <c r="J21" s="78">
        <v>41098.81</v>
      </c>
      <c r="K21" s="79">
        <v>230</v>
      </c>
      <c r="L21" s="79">
        <v>244</v>
      </c>
      <c r="M21" s="79">
        <v>17</v>
      </c>
      <c r="N21" s="108">
        <v>17</v>
      </c>
      <c r="O21" s="6">
        <f>Table_OTOB_YTD[[#This Row],[CHARGED DAYS]]-Table_OTOB_YTD[[#This Row],[CONTRACT DAYS]]-Table_OTOB_YTD[[#This Row],[THIRD PARTY DAYS ADDED]]</f>
        <v>-3</v>
      </c>
      <c r="P21" s="76" t="s">
        <v>85</v>
      </c>
      <c r="Q21" s="76" t="s">
        <v>140</v>
      </c>
      <c r="R21" s="80">
        <v>43466</v>
      </c>
      <c r="S2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1" s="71" t="s">
        <v>18</v>
      </c>
      <c r="U21" s="71" t="s">
        <v>18</v>
      </c>
      <c r="V21" s="80" t="s">
        <v>18</v>
      </c>
      <c r="W21" s="80" t="s">
        <v>83</v>
      </c>
      <c r="X21" s="91" t="s">
        <v>141</v>
      </c>
    </row>
    <row r="22" spans="1:24" x14ac:dyDescent="0.3">
      <c r="A22" s="70" t="s">
        <v>41</v>
      </c>
      <c r="B22" s="72" t="s">
        <v>167</v>
      </c>
      <c r="C22" s="77" t="s">
        <v>168</v>
      </c>
      <c r="D22" s="77" t="s">
        <v>100</v>
      </c>
      <c r="E22" s="71">
        <v>44816</v>
      </c>
      <c r="F22" s="78">
        <v>36634908.090000004</v>
      </c>
      <c r="G22" s="78">
        <v>375868.78</v>
      </c>
      <c r="H22" s="78">
        <v>0</v>
      </c>
      <c r="I22" s="78">
        <v>37181961.149999999</v>
      </c>
      <c r="J22" s="78">
        <v>547053.06000000006</v>
      </c>
      <c r="K22" s="79">
        <v>419</v>
      </c>
      <c r="L22" s="79">
        <v>495</v>
      </c>
      <c r="M22" s="79">
        <v>77</v>
      </c>
      <c r="N22" s="108">
        <v>0</v>
      </c>
      <c r="O22" s="6">
        <f>Table_OTOB_YTD[[#This Row],[CHARGED DAYS]]-Table_OTOB_YTD[[#This Row],[CONTRACT DAYS]]-Table_OTOB_YTD[[#This Row],[THIRD PARTY DAYS ADDED]]</f>
        <v>76</v>
      </c>
      <c r="P22" s="76" t="s">
        <v>85</v>
      </c>
      <c r="Q22" s="76" t="s">
        <v>140</v>
      </c>
      <c r="R22" s="80">
        <v>43466</v>
      </c>
      <c r="S2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2" s="71" t="s">
        <v>18</v>
      </c>
      <c r="U22" s="71" t="s">
        <v>18</v>
      </c>
      <c r="V22" s="80" t="s">
        <v>16</v>
      </c>
      <c r="W22" s="80" t="s">
        <v>84</v>
      </c>
      <c r="X22" s="91" t="s">
        <v>141</v>
      </c>
    </row>
    <row r="23" spans="1:24" x14ac:dyDescent="0.3">
      <c r="A23" s="70" t="s">
        <v>28</v>
      </c>
      <c r="B23" s="72" t="s">
        <v>169</v>
      </c>
      <c r="C23" s="77" t="s">
        <v>78</v>
      </c>
      <c r="D23" s="77" t="s">
        <v>30</v>
      </c>
      <c r="E23" s="71">
        <v>44816</v>
      </c>
      <c r="F23" s="78">
        <v>499928.61</v>
      </c>
      <c r="G23" s="78">
        <v>7705</v>
      </c>
      <c r="H23" s="78">
        <v>0</v>
      </c>
      <c r="I23" s="78">
        <v>542423.79</v>
      </c>
      <c r="J23" s="78">
        <v>42495.18</v>
      </c>
      <c r="K23" s="79">
        <v>96</v>
      </c>
      <c r="L23" s="79">
        <v>73</v>
      </c>
      <c r="M23" s="79">
        <v>0</v>
      </c>
      <c r="N23" s="108">
        <v>0</v>
      </c>
      <c r="O23" s="6">
        <f>Table_OTOB_YTD[[#This Row],[CHARGED DAYS]]-Table_OTOB_YTD[[#This Row],[CONTRACT DAYS]]-Table_OTOB_YTD[[#This Row],[THIRD PARTY DAYS ADDED]]</f>
        <v>-23</v>
      </c>
      <c r="P23" s="76" t="s">
        <v>85</v>
      </c>
      <c r="Q23" s="76" t="s">
        <v>140</v>
      </c>
      <c r="R23" s="80">
        <v>43466</v>
      </c>
      <c r="S2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3" s="71" t="s">
        <v>18</v>
      </c>
      <c r="U23" s="71" t="s">
        <v>18</v>
      </c>
      <c r="V23" s="80" t="s">
        <v>18</v>
      </c>
      <c r="W23" s="80" t="s">
        <v>83</v>
      </c>
      <c r="X23" s="91" t="s">
        <v>141</v>
      </c>
    </row>
    <row r="24" spans="1:24" x14ac:dyDescent="0.3">
      <c r="A24" s="70" t="s">
        <v>29</v>
      </c>
      <c r="B24" s="72" t="s">
        <v>170</v>
      </c>
      <c r="C24" s="77" t="s">
        <v>36</v>
      </c>
      <c r="D24" s="77" t="s">
        <v>171</v>
      </c>
      <c r="E24" s="71">
        <v>44817</v>
      </c>
      <c r="F24" s="78">
        <v>23982430.460000001</v>
      </c>
      <c r="G24" s="78">
        <v>-740605.88</v>
      </c>
      <c r="H24" s="78">
        <v>0</v>
      </c>
      <c r="I24" s="78">
        <v>23757407.699999999</v>
      </c>
      <c r="J24" s="78">
        <v>-225022.76</v>
      </c>
      <c r="K24" s="79">
        <v>440</v>
      </c>
      <c r="L24" s="79">
        <v>440</v>
      </c>
      <c r="M24" s="79">
        <v>0</v>
      </c>
      <c r="N24" s="108">
        <v>0</v>
      </c>
      <c r="O24" s="6">
        <f>Table_OTOB_YTD[[#This Row],[CHARGED DAYS]]-Table_OTOB_YTD[[#This Row],[CONTRACT DAYS]]-Table_OTOB_YTD[[#This Row],[THIRD PARTY DAYS ADDED]]</f>
        <v>0</v>
      </c>
      <c r="P24" s="76" t="s">
        <v>85</v>
      </c>
      <c r="Q24" s="76" t="s">
        <v>140</v>
      </c>
      <c r="R24" s="80">
        <v>43466</v>
      </c>
      <c r="S2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4" s="71" t="s">
        <v>18</v>
      </c>
      <c r="U24" s="71" t="s">
        <v>18</v>
      </c>
      <c r="V24" s="80" t="s">
        <v>18</v>
      </c>
      <c r="W24" s="80" t="s">
        <v>84</v>
      </c>
      <c r="X24" s="91" t="s">
        <v>141</v>
      </c>
    </row>
    <row r="25" spans="1:24" x14ac:dyDescent="0.3">
      <c r="A25" s="70" t="s">
        <v>26</v>
      </c>
      <c r="B25" s="72" t="s">
        <v>172</v>
      </c>
      <c r="C25" s="77" t="s">
        <v>92</v>
      </c>
      <c r="D25" s="77" t="s">
        <v>173</v>
      </c>
      <c r="E25" s="71">
        <v>44818</v>
      </c>
      <c r="F25" s="78">
        <v>144496.85</v>
      </c>
      <c r="G25" s="78">
        <v>0</v>
      </c>
      <c r="H25" s="78">
        <v>0</v>
      </c>
      <c r="I25" s="78">
        <v>143351.85</v>
      </c>
      <c r="J25" s="78">
        <v>-1145</v>
      </c>
      <c r="K25" s="79">
        <v>34</v>
      </c>
      <c r="L25" s="79">
        <v>20</v>
      </c>
      <c r="M25" s="79">
        <v>0</v>
      </c>
      <c r="N25" s="108">
        <v>0</v>
      </c>
      <c r="O25" s="6">
        <f>Table_OTOB_YTD[[#This Row],[CHARGED DAYS]]-Table_OTOB_YTD[[#This Row],[CONTRACT DAYS]]-Table_OTOB_YTD[[#This Row],[THIRD PARTY DAYS ADDED]]</f>
        <v>-14</v>
      </c>
      <c r="P25" s="76" t="s">
        <v>85</v>
      </c>
      <c r="Q25" s="76" t="s">
        <v>140</v>
      </c>
      <c r="R25" s="80">
        <v>43466</v>
      </c>
      <c r="S2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5" s="71" t="s">
        <v>18</v>
      </c>
      <c r="U25" s="71" t="s">
        <v>18</v>
      </c>
      <c r="V25" s="80" t="s">
        <v>18</v>
      </c>
      <c r="W25" s="80" t="s">
        <v>83</v>
      </c>
      <c r="X25" s="91" t="s">
        <v>141</v>
      </c>
    </row>
    <row r="26" spans="1:24" x14ac:dyDescent="0.3">
      <c r="A26" s="70" t="s">
        <v>26</v>
      </c>
      <c r="B26" s="72" t="s">
        <v>174</v>
      </c>
      <c r="C26" s="77" t="s">
        <v>92</v>
      </c>
      <c r="D26" s="77" t="s">
        <v>175</v>
      </c>
      <c r="E26" s="71">
        <v>44818</v>
      </c>
      <c r="F26" s="78">
        <v>1326777.6299999999</v>
      </c>
      <c r="G26" s="78">
        <v>103608.65000000001</v>
      </c>
      <c r="H26" s="78">
        <v>0</v>
      </c>
      <c r="I26" s="78">
        <v>1478419.12</v>
      </c>
      <c r="J26" s="78">
        <v>151641.49</v>
      </c>
      <c r="K26" s="79">
        <v>194</v>
      </c>
      <c r="L26" s="79">
        <v>206</v>
      </c>
      <c r="M26" s="79">
        <v>12</v>
      </c>
      <c r="N26" s="108">
        <v>0</v>
      </c>
      <c r="O26" s="6">
        <f>Table_OTOB_YTD[[#This Row],[CHARGED DAYS]]-Table_OTOB_YTD[[#This Row],[CONTRACT DAYS]]-Table_OTOB_YTD[[#This Row],[THIRD PARTY DAYS ADDED]]</f>
        <v>12</v>
      </c>
      <c r="P26" s="76" t="s">
        <v>85</v>
      </c>
      <c r="Q26" s="76" t="s">
        <v>140</v>
      </c>
      <c r="R26" s="80">
        <v>43466</v>
      </c>
      <c r="S2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6" s="71" t="s">
        <v>18</v>
      </c>
      <c r="U26" s="71" t="s">
        <v>18</v>
      </c>
      <c r="V26" s="80" t="s">
        <v>18</v>
      </c>
      <c r="W26" s="80" t="s">
        <v>83</v>
      </c>
      <c r="X26" s="91" t="s">
        <v>141</v>
      </c>
    </row>
    <row r="27" spans="1:24" x14ac:dyDescent="0.3">
      <c r="A27" s="70" t="s">
        <v>98</v>
      </c>
      <c r="B27" s="72" t="s">
        <v>176</v>
      </c>
      <c r="C27" s="77" t="s">
        <v>116</v>
      </c>
      <c r="D27" s="77" t="s">
        <v>117</v>
      </c>
      <c r="E27" s="71">
        <v>44818</v>
      </c>
      <c r="F27" s="78">
        <v>228494.89</v>
      </c>
      <c r="G27" s="78">
        <v>0</v>
      </c>
      <c r="H27" s="78">
        <v>0</v>
      </c>
      <c r="I27" s="78">
        <v>219595.87</v>
      </c>
      <c r="J27" s="78">
        <v>-8899.02</v>
      </c>
      <c r="K27" s="79">
        <v>60</v>
      </c>
      <c r="L27" s="79">
        <v>42</v>
      </c>
      <c r="M27" s="79">
        <v>0</v>
      </c>
      <c r="N27" s="108">
        <v>0</v>
      </c>
      <c r="O27" s="6">
        <f>Table_OTOB_YTD[[#This Row],[CHARGED DAYS]]-Table_OTOB_YTD[[#This Row],[CONTRACT DAYS]]-Table_OTOB_YTD[[#This Row],[THIRD PARTY DAYS ADDED]]</f>
        <v>-18</v>
      </c>
      <c r="P27" s="76" t="s">
        <v>85</v>
      </c>
      <c r="Q27" s="76" t="s">
        <v>140</v>
      </c>
      <c r="R27" s="80">
        <v>43466</v>
      </c>
      <c r="S2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7" s="71" t="s">
        <v>18</v>
      </c>
      <c r="U27" s="71" t="s">
        <v>18</v>
      </c>
      <c r="V27" s="80" t="s">
        <v>18</v>
      </c>
      <c r="W27" s="80" t="s">
        <v>83</v>
      </c>
      <c r="X27" s="91" t="s">
        <v>141</v>
      </c>
    </row>
    <row r="28" spans="1:24" x14ac:dyDescent="0.3">
      <c r="A28" s="70" t="s">
        <v>29</v>
      </c>
      <c r="B28" s="72" t="s">
        <v>177</v>
      </c>
      <c r="C28" s="77" t="s">
        <v>36</v>
      </c>
      <c r="D28" s="77" t="s">
        <v>24</v>
      </c>
      <c r="E28" s="71">
        <v>44818</v>
      </c>
      <c r="F28" s="78">
        <v>2177828.79</v>
      </c>
      <c r="G28" s="78">
        <v>47368.28</v>
      </c>
      <c r="H28" s="78">
        <v>0</v>
      </c>
      <c r="I28" s="78">
        <v>2257149.87</v>
      </c>
      <c r="J28" s="78">
        <v>79321.08</v>
      </c>
      <c r="K28" s="79">
        <v>90</v>
      </c>
      <c r="L28" s="79">
        <v>301</v>
      </c>
      <c r="M28" s="79">
        <v>135</v>
      </c>
      <c r="N28" s="108">
        <v>0</v>
      </c>
      <c r="O28" s="6">
        <f>Table_OTOB_YTD[[#This Row],[CHARGED DAYS]]-Table_OTOB_YTD[[#This Row],[CONTRACT DAYS]]-Table_OTOB_YTD[[#This Row],[THIRD PARTY DAYS ADDED]]</f>
        <v>211</v>
      </c>
      <c r="P28" s="76" t="s">
        <v>85</v>
      </c>
      <c r="Q28" s="76" t="s">
        <v>140</v>
      </c>
      <c r="R28" s="80">
        <v>43466</v>
      </c>
      <c r="S2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8" s="71" t="s">
        <v>18</v>
      </c>
      <c r="U28" s="71" t="s">
        <v>18</v>
      </c>
      <c r="V28" s="80" t="s">
        <v>18</v>
      </c>
      <c r="W28" s="80" t="s">
        <v>83</v>
      </c>
      <c r="X28" s="91" t="s">
        <v>141</v>
      </c>
    </row>
    <row r="29" spans="1:24" x14ac:dyDescent="0.3">
      <c r="A29" s="70" t="s">
        <v>17</v>
      </c>
      <c r="B29" s="72" t="s">
        <v>178</v>
      </c>
      <c r="C29" s="77" t="s">
        <v>97</v>
      </c>
      <c r="D29" s="77" t="s">
        <v>120</v>
      </c>
      <c r="E29" s="71">
        <v>44819</v>
      </c>
      <c r="F29" s="78">
        <v>2276991.23</v>
      </c>
      <c r="G29" s="78">
        <v>-228354.63</v>
      </c>
      <c r="H29" s="78">
        <v>0</v>
      </c>
      <c r="I29" s="78">
        <v>2684102.67</v>
      </c>
      <c r="J29" s="78">
        <v>407111.44</v>
      </c>
      <c r="K29" s="79">
        <v>59</v>
      </c>
      <c r="L29" s="79">
        <v>40</v>
      </c>
      <c r="M29" s="79">
        <v>0</v>
      </c>
      <c r="N29" s="108">
        <v>0</v>
      </c>
      <c r="O29" s="6">
        <f>Table_OTOB_YTD[[#This Row],[CHARGED DAYS]]-Table_OTOB_YTD[[#This Row],[CONTRACT DAYS]]-Table_OTOB_YTD[[#This Row],[THIRD PARTY DAYS ADDED]]</f>
        <v>-19</v>
      </c>
      <c r="P29" s="76" t="s">
        <v>85</v>
      </c>
      <c r="Q29" s="76" t="s">
        <v>140</v>
      </c>
      <c r="R29" s="80">
        <v>43466</v>
      </c>
      <c r="S2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29" s="71" t="s">
        <v>18</v>
      </c>
      <c r="U29" s="71" t="s">
        <v>18</v>
      </c>
      <c r="V29" s="80" t="s">
        <v>18</v>
      </c>
      <c r="W29" s="80" t="s">
        <v>83</v>
      </c>
      <c r="X29" s="91" t="s">
        <v>141</v>
      </c>
    </row>
    <row r="30" spans="1:24" x14ac:dyDescent="0.3">
      <c r="A30" s="70" t="s">
        <v>17</v>
      </c>
      <c r="B30" s="72" t="s">
        <v>179</v>
      </c>
      <c r="C30" s="77" t="s">
        <v>114</v>
      </c>
      <c r="D30" s="77" t="s">
        <v>22</v>
      </c>
      <c r="E30" s="71">
        <v>44819</v>
      </c>
      <c r="F30" s="78">
        <v>1599439.5</v>
      </c>
      <c r="G30" s="78">
        <v>66698.149999999994</v>
      </c>
      <c r="H30" s="78">
        <v>0</v>
      </c>
      <c r="I30" s="78">
        <v>1675150.98</v>
      </c>
      <c r="J30" s="78">
        <v>75711.48</v>
      </c>
      <c r="K30" s="79">
        <v>96</v>
      </c>
      <c r="L30" s="79">
        <v>95</v>
      </c>
      <c r="M30" s="79">
        <v>0</v>
      </c>
      <c r="N30" s="108">
        <v>0</v>
      </c>
      <c r="O30" s="6">
        <f>Table_OTOB_YTD[[#This Row],[CHARGED DAYS]]-Table_OTOB_YTD[[#This Row],[CONTRACT DAYS]]-Table_OTOB_YTD[[#This Row],[THIRD PARTY DAYS ADDED]]</f>
        <v>-1</v>
      </c>
      <c r="P30" s="76" t="s">
        <v>85</v>
      </c>
      <c r="Q30" s="76" t="s">
        <v>140</v>
      </c>
      <c r="R30" s="80">
        <v>43466</v>
      </c>
      <c r="S3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0" s="71" t="s">
        <v>18</v>
      </c>
      <c r="U30" s="71" t="s">
        <v>18</v>
      </c>
      <c r="V30" s="80" t="s">
        <v>18</v>
      </c>
      <c r="W30" s="80" t="s">
        <v>83</v>
      </c>
      <c r="X30" s="91" t="s">
        <v>141</v>
      </c>
    </row>
    <row r="31" spans="1:24" x14ac:dyDescent="0.3">
      <c r="A31" s="70" t="s">
        <v>28</v>
      </c>
      <c r="B31" s="72" t="s">
        <v>180</v>
      </c>
      <c r="C31" s="77" t="s">
        <v>128</v>
      </c>
      <c r="D31" s="77" t="s">
        <v>102</v>
      </c>
      <c r="E31" s="71">
        <v>44819</v>
      </c>
      <c r="F31" s="78">
        <v>14202161.560000001</v>
      </c>
      <c r="G31" s="78">
        <v>709842.97</v>
      </c>
      <c r="H31" s="78">
        <v>0</v>
      </c>
      <c r="I31" s="78">
        <v>15412667.82</v>
      </c>
      <c r="J31" s="78">
        <v>1210506.26</v>
      </c>
      <c r="K31" s="79">
        <v>367</v>
      </c>
      <c r="L31" s="79">
        <v>353</v>
      </c>
      <c r="M31" s="79">
        <v>20</v>
      </c>
      <c r="N31" s="108">
        <v>0</v>
      </c>
      <c r="O31" s="6">
        <f>Table_OTOB_YTD[[#This Row],[CHARGED DAYS]]-Table_OTOB_YTD[[#This Row],[CONTRACT DAYS]]-Table_OTOB_YTD[[#This Row],[THIRD PARTY DAYS ADDED]]</f>
        <v>-14</v>
      </c>
      <c r="P31" s="76" t="s">
        <v>85</v>
      </c>
      <c r="Q31" s="76" t="s">
        <v>140</v>
      </c>
      <c r="R31" s="80">
        <v>43466</v>
      </c>
      <c r="S3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1" s="71" t="s">
        <v>18</v>
      </c>
      <c r="U31" s="71" t="s">
        <v>18</v>
      </c>
      <c r="V31" s="80" t="s">
        <v>16</v>
      </c>
      <c r="W31" s="80" t="s">
        <v>83</v>
      </c>
      <c r="X31" s="91" t="s">
        <v>141</v>
      </c>
    </row>
    <row r="32" spans="1:24" x14ac:dyDescent="0.3">
      <c r="A32" s="70" t="s">
        <v>77</v>
      </c>
      <c r="B32" s="72" t="s">
        <v>181</v>
      </c>
      <c r="C32" s="77" t="s">
        <v>182</v>
      </c>
      <c r="D32" s="77" t="s">
        <v>183</v>
      </c>
      <c r="E32" s="71">
        <v>44820</v>
      </c>
      <c r="F32" s="78">
        <v>999997.68</v>
      </c>
      <c r="G32" s="78">
        <v>38966.04</v>
      </c>
      <c r="H32" s="78">
        <v>0</v>
      </c>
      <c r="I32" s="78">
        <v>1099532.22</v>
      </c>
      <c r="J32" s="78">
        <v>99534.54</v>
      </c>
      <c r="K32" s="79">
        <v>81</v>
      </c>
      <c r="L32" s="79">
        <v>158</v>
      </c>
      <c r="M32" s="79">
        <v>5</v>
      </c>
      <c r="N32" s="108">
        <v>0</v>
      </c>
      <c r="O32" s="6">
        <f>Table_OTOB_YTD[[#This Row],[CHARGED DAYS]]-Table_OTOB_YTD[[#This Row],[CONTRACT DAYS]]-Table_OTOB_YTD[[#This Row],[THIRD PARTY DAYS ADDED]]</f>
        <v>77</v>
      </c>
      <c r="P32" s="76" t="s">
        <v>85</v>
      </c>
      <c r="Q32" s="76" t="s">
        <v>140</v>
      </c>
      <c r="R32" s="80">
        <v>43466</v>
      </c>
      <c r="S3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2" s="71" t="s">
        <v>18</v>
      </c>
      <c r="U32" s="71" t="s">
        <v>18</v>
      </c>
      <c r="V32" s="80" t="s">
        <v>18</v>
      </c>
      <c r="W32" s="80" t="s">
        <v>83</v>
      </c>
      <c r="X32" s="91" t="s">
        <v>141</v>
      </c>
    </row>
    <row r="33" spans="1:24" x14ac:dyDescent="0.3">
      <c r="A33" s="70" t="s">
        <v>33</v>
      </c>
      <c r="B33" s="72" t="s">
        <v>184</v>
      </c>
      <c r="C33" s="77" t="s">
        <v>34</v>
      </c>
      <c r="D33" s="77" t="s">
        <v>20</v>
      </c>
      <c r="E33" s="71">
        <v>44820</v>
      </c>
      <c r="F33" s="78">
        <v>1921528.6099999999</v>
      </c>
      <c r="G33" s="78">
        <v>432122</v>
      </c>
      <c r="H33" s="78">
        <v>0</v>
      </c>
      <c r="I33" s="78">
        <v>2386225.5299999998</v>
      </c>
      <c r="J33" s="78">
        <v>464696.92</v>
      </c>
      <c r="K33" s="79">
        <v>360</v>
      </c>
      <c r="L33" s="79">
        <v>396</v>
      </c>
      <c r="M33" s="79">
        <v>34</v>
      </c>
      <c r="N33" s="108">
        <v>0</v>
      </c>
      <c r="O33" s="6">
        <f>Table_OTOB_YTD[[#This Row],[CHARGED DAYS]]-Table_OTOB_YTD[[#This Row],[CONTRACT DAYS]]-Table_OTOB_YTD[[#This Row],[THIRD PARTY DAYS ADDED]]</f>
        <v>36</v>
      </c>
      <c r="P33" s="76" t="s">
        <v>85</v>
      </c>
      <c r="Q33" s="76" t="s">
        <v>140</v>
      </c>
      <c r="R33" s="80">
        <v>43466</v>
      </c>
      <c r="S3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3" s="71" t="s">
        <v>18</v>
      </c>
      <c r="U33" s="71" t="s">
        <v>18</v>
      </c>
      <c r="V33" s="80" t="s">
        <v>18</v>
      </c>
      <c r="W33" s="80" t="s">
        <v>83</v>
      </c>
      <c r="X33" s="91" t="s">
        <v>141</v>
      </c>
    </row>
    <row r="34" spans="1:24" x14ac:dyDescent="0.3">
      <c r="A34" s="70" t="s">
        <v>110</v>
      </c>
      <c r="B34" s="72" t="s">
        <v>185</v>
      </c>
      <c r="C34" s="77" t="s">
        <v>127</v>
      </c>
      <c r="D34" s="77" t="s">
        <v>111</v>
      </c>
      <c r="E34" s="71">
        <v>44823</v>
      </c>
      <c r="F34" s="78">
        <v>3680420.35</v>
      </c>
      <c r="G34" s="78">
        <v>17812.400000000001</v>
      </c>
      <c r="H34" s="78">
        <v>0</v>
      </c>
      <c r="I34" s="78">
        <v>3554529.85</v>
      </c>
      <c r="J34" s="78">
        <v>-125890.5</v>
      </c>
      <c r="K34" s="79">
        <v>184</v>
      </c>
      <c r="L34" s="79">
        <v>312</v>
      </c>
      <c r="M34" s="79">
        <v>17</v>
      </c>
      <c r="N34" s="108">
        <v>0</v>
      </c>
      <c r="O34" s="6">
        <f>Table_OTOB_YTD[[#This Row],[CHARGED DAYS]]-Table_OTOB_YTD[[#This Row],[CONTRACT DAYS]]-Table_OTOB_YTD[[#This Row],[THIRD PARTY DAYS ADDED]]</f>
        <v>128</v>
      </c>
      <c r="P34" s="76" t="s">
        <v>85</v>
      </c>
      <c r="Q34" s="76" t="s">
        <v>140</v>
      </c>
      <c r="R34" s="80">
        <v>43466</v>
      </c>
      <c r="S3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4" s="71" t="s">
        <v>18</v>
      </c>
      <c r="U34" s="71" t="s">
        <v>18</v>
      </c>
      <c r="V34" s="80" t="s">
        <v>18</v>
      </c>
      <c r="W34" s="80" t="s">
        <v>83</v>
      </c>
      <c r="X34" s="91" t="s">
        <v>141</v>
      </c>
    </row>
    <row r="35" spans="1:24" x14ac:dyDescent="0.3">
      <c r="A35" s="70" t="s">
        <v>110</v>
      </c>
      <c r="B35" s="72" t="s">
        <v>186</v>
      </c>
      <c r="C35" s="77" t="s">
        <v>187</v>
      </c>
      <c r="D35" s="77" t="s">
        <v>188</v>
      </c>
      <c r="E35" s="71">
        <v>44823</v>
      </c>
      <c r="F35" s="78">
        <v>5420379.0899999999</v>
      </c>
      <c r="G35" s="78">
        <v>0</v>
      </c>
      <c r="H35" s="78">
        <v>0</v>
      </c>
      <c r="I35" s="78">
        <v>5663734.0099999998</v>
      </c>
      <c r="J35" s="78">
        <v>243354.92</v>
      </c>
      <c r="K35" s="79">
        <v>54</v>
      </c>
      <c r="L35" s="79">
        <v>24</v>
      </c>
      <c r="M35" s="79">
        <v>0</v>
      </c>
      <c r="N35" s="108">
        <v>0</v>
      </c>
      <c r="O35" s="6">
        <f>Table_OTOB_YTD[[#This Row],[CHARGED DAYS]]-Table_OTOB_YTD[[#This Row],[CONTRACT DAYS]]-Table_OTOB_YTD[[#This Row],[THIRD PARTY DAYS ADDED]]</f>
        <v>-30</v>
      </c>
      <c r="P35" s="76" t="s">
        <v>85</v>
      </c>
      <c r="Q35" s="76" t="s">
        <v>140</v>
      </c>
      <c r="R35" s="80">
        <v>43466</v>
      </c>
      <c r="S3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5" s="71" t="s">
        <v>18</v>
      </c>
      <c r="U35" s="71" t="s">
        <v>18</v>
      </c>
      <c r="V35" s="80" t="s">
        <v>18</v>
      </c>
      <c r="W35" s="80" t="s">
        <v>83</v>
      </c>
      <c r="X35" s="91" t="s">
        <v>141</v>
      </c>
    </row>
    <row r="36" spans="1:24" x14ac:dyDescent="0.3">
      <c r="A36" s="70" t="s">
        <v>25</v>
      </c>
      <c r="B36" s="72" t="s">
        <v>189</v>
      </c>
      <c r="C36" s="77" t="s">
        <v>25</v>
      </c>
      <c r="D36" s="77" t="s">
        <v>20</v>
      </c>
      <c r="E36" s="71">
        <v>44823</v>
      </c>
      <c r="F36" s="78">
        <v>1052807.67</v>
      </c>
      <c r="G36" s="78">
        <v>9973.6</v>
      </c>
      <c r="H36" s="78">
        <v>0</v>
      </c>
      <c r="I36" s="78">
        <v>1062781.28</v>
      </c>
      <c r="J36" s="78">
        <v>9973.61</v>
      </c>
      <c r="K36" s="79">
        <v>90</v>
      </c>
      <c r="L36" s="79">
        <v>87</v>
      </c>
      <c r="M36" s="79">
        <v>4</v>
      </c>
      <c r="N36" s="108">
        <v>0</v>
      </c>
      <c r="O36" s="6">
        <f>Table_OTOB_YTD[[#This Row],[CHARGED DAYS]]-Table_OTOB_YTD[[#This Row],[CONTRACT DAYS]]-Table_OTOB_YTD[[#This Row],[THIRD PARTY DAYS ADDED]]</f>
        <v>-3</v>
      </c>
      <c r="P36" s="76" t="s">
        <v>85</v>
      </c>
      <c r="Q36" s="76" t="s">
        <v>140</v>
      </c>
      <c r="R36" s="80">
        <v>43466</v>
      </c>
      <c r="S3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6" s="71" t="s">
        <v>18</v>
      </c>
      <c r="U36" s="71" t="s">
        <v>18</v>
      </c>
      <c r="V36" s="80" t="s">
        <v>18</v>
      </c>
      <c r="W36" s="80" t="s">
        <v>83</v>
      </c>
      <c r="X36" s="91" t="s">
        <v>141</v>
      </c>
    </row>
    <row r="37" spans="1:24" x14ac:dyDescent="0.3">
      <c r="A37" s="70" t="s">
        <v>33</v>
      </c>
      <c r="B37" s="72" t="s">
        <v>190</v>
      </c>
      <c r="C37" s="77" t="s">
        <v>34</v>
      </c>
      <c r="D37" s="77" t="s">
        <v>90</v>
      </c>
      <c r="E37" s="71">
        <v>44823</v>
      </c>
      <c r="F37" s="78">
        <v>1479046.42</v>
      </c>
      <c r="G37" s="78">
        <v>104471.81</v>
      </c>
      <c r="H37" s="78">
        <v>0</v>
      </c>
      <c r="I37" s="78">
        <v>1543484.45</v>
      </c>
      <c r="J37" s="78">
        <v>64438.03</v>
      </c>
      <c r="K37" s="79">
        <v>130</v>
      </c>
      <c r="L37" s="79">
        <v>314</v>
      </c>
      <c r="M37" s="79">
        <v>5</v>
      </c>
      <c r="N37" s="108">
        <v>0</v>
      </c>
      <c r="O37" s="6">
        <f>Table_OTOB_YTD[[#This Row],[CHARGED DAYS]]-Table_OTOB_YTD[[#This Row],[CONTRACT DAYS]]-Table_OTOB_YTD[[#This Row],[THIRD PARTY DAYS ADDED]]</f>
        <v>184</v>
      </c>
      <c r="P37" s="76" t="s">
        <v>85</v>
      </c>
      <c r="Q37" s="76" t="s">
        <v>140</v>
      </c>
      <c r="R37" s="80">
        <v>43466</v>
      </c>
      <c r="S3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7" s="71" t="s">
        <v>18</v>
      </c>
      <c r="U37" s="71" t="s">
        <v>18</v>
      </c>
      <c r="V37" s="80" t="s">
        <v>18</v>
      </c>
      <c r="W37" s="80" t="s">
        <v>83</v>
      </c>
      <c r="X37" s="91" t="s">
        <v>141</v>
      </c>
    </row>
    <row r="38" spans="1:24" x14ac:dyDescent="0.3">
      <c r="A38" s="70" t="s">
        <v>21</v>
      </c>
      <c r="B38" s="72" t="s">
        <v>191</v>
      </c>
      <c r="C38" s="77" t="s">
        <v>99</v>
      </c>
      <c r="D38" s="77" t="s">
        <v>192</v>
      </c>
      <c r="E38" s="71">
        <v>44823</v>
      </c>
      <c r="F38" s="78">
        <v>6090094.3499999996</v>
      </c>
      <c r="G38" s="78">
        <v>56933.17</v>
      </c>
      <c r="H38" s="78">
        <v>0</v>
      </c>
      <c r="I38" s="78">
        <v>5930863.8499999996</v>
      </c>
      <c r="J38" s="78">
        <v>-159230.5</v>
      </c>
      <c r="K38" s="79">
        <v>240</v>
      </c>
      <c r="L38" s="79">
        <v>200</v>
      </c>
      <c r="M38" s="79">
        <v>0</v>
      </c>
      <c r="N38" s="108">
        <v>0</v>
      </c>
      <c r="O38" s="6">
        <f>Table_OTOB_YTD[[#This Row],[CHARGED DAYS]]-Table_OTOB_YTD[[#This Row],[CONTRACT DAYS]]-Table_OTOB_YTD[[#This Row],[THIRD PARTY DAYS ADDED]]</f>
        <v>-40</v>
      </c>
      <c r="P38" s="76" t="s">
        <v>85</v>
      </c>
      <c r="Q38" s="76" t="s">
        <v>140</v>
      </c>
      <c r="R38" s="80">
        <v>43466</v>
      </c>
      <c r="S3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8" s="71" t="s">
        <v>18</v>
      </c>
      <c r="U38" s="71" t="s">
        <v>18</v>
      </c>
      <c r="V38" s="80" t="s">
        <v>18</v>
      </c>
      <c r="W38" s="80" t="s">
        <v>83</v>
      </c>
      <c r="X38" s="91" t="s">
        <v>141</v>
      </c>
    </row>
    <row r="39" spans="1:24" x14ac:dyDescent="0.3">
      <c r="A39" s="70" t="s">
        <v>25</v>
      </c>
      <c r="B39" s="72" t="s">
        <v>193</v>
      </c>
      <c r="C39" s="77" t="s">
        <v>133</v>
      </c>
      <c r="D39" s="77" t="s">
        <v>194</v>
      </c>
      <c r="E39" s="71">
        <v>44824</v>
      </c>
      <c r="F39" s="78">
        <v>2104538.1800000002</v>
      </c>
      <c r="G39" s="78">
        <v>407029.17</v>
      </c>
      <c r="H39" s="78">
        <v>0</v>
      </c>
      <c r="I39" s="78">
        <v>2541127.85</v>
      </c>
      <c r="J39" s="78">
        <v>436589.67</v>
      </c>
      <c r="K39" s="79">
        <v>86</v>
      </c>
      <c r="L39" s="79">
        <v>62</v>
      </c>
      <c r="M39" s="79">
        <v>0</v>
      </c>
      <c r="N39" s="108">
        <v>0</v>
      </c>
      <c r="O39" s="6">
        <f>Table_OTOB_YTD[[#This Row],[CHARGED DAYS]]-Table_OTOB_YTD[[#This Row],[CONTRACT DAYS]]-Table_OTOB_YTD[[#This Row],[THIRD PARTY DAYS ADDED]]</f>
        <v>-24</v>
      </c>
      <c r="P39" s="76" t="s">
        <v>85</v>
      </c>
      <c r="Q39" s="76" t="s">
        <v>140</v>
      </c>
      <c r="R39" s="80">
        <v>43466</v>
      </c>
      <c r="S3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39" s="71" t="s">
        <v>18</v>
      </c>
      <c r="U39" s="71" t="s">
        <v>18</v>
      </c>
      <c r="V39" s="80" t="s">
        <v>18</v>
      </c>
      <c r="W39" s="80" t="s">
        <v>83</v>
      </c>
      <c r="X39" s="91" t="s">
        <v>141</v>
      </c>
    </row>
    <row r="40" spans="1:24" x14ac:dyDescent="0.3">
      <c r="A40" s="70" t="s">
        <v>33</v>
      </c>
      <c r="B40" s="72" t="s">
        <v>195</v>
      </c>
      <c r="C40" s="77" t="s">
        <v>34</v>
      </c>
      <c r="D40" s="77" t="s">
        <v>20</v>
      </c>
      <c r="E40" s="71">
        <v>44824</v>
      </c>
      <c r="F40" s="78">
        <v>3053200.71</v>
      </c>
      <c r="G40" s="78">
        <v>597547.37</v>
      </c>
      <c r="H40" s="78">
        <v>0</v>
      </c>
      <c r="I40" s="78">
        <v>3707913.18</v>
      </c>
      <c r="J40" s="78">
        <v>654712.47</v>
      </c>
      <c r="K40" s="79">
        <v>312</v>
      </c>
      <c r="L40" s="79">
        <v>292</v>
      </c>
      <c r="M40" s="79">
        <v>10</v>
      </c>
      <c r="N40" s="108">
        <v>0</v>
      </c>
      <c r="O40" s="6">
        <f>Table_OTOB_YTD[[#This Row],[CHARGED DAYS]]-Table_OTOB_YTD[[#This Row],[CONTRACT DAYS]]-Table_OTOB_YTD[[#This Row],[THIRD PARTY DAYS ADDED]]</f>
        <v>-20</v>
      </c>
      <c r="P40" s="76" t="s">
        <v>85</v>
      </c>
      <c r="Q40" s="76" t="s">
        <v>140</v>
      </c>
      <c r="R40" s="80">
        <v>43466</v>
      </c>
      <c r="S4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0" s="71" t="s">
        <v>18</v>
      </c>
      <c r="U40" s="71" t="s">
        <v>18</v>
      </c>
      <c r="V40" s="80" t="s">
        <v>18</v>
      </c>
      <c r="W40" s="80" t="s">
        <v>83</v>
      </c>
      <c r="X40" s="91" t="s">
        <v>141</v>
      </c>
    </row>
    <row r="41" spans="1:24" x14ac:dyDescent="0.3">
      <c r="A41" s="70" t="s">
        <v>109</v>
      </c>
      <c r="B41" s="72" t="s">
        <v>196</v>
      </c>
      <c r="C41" s="77" t="s">
        <v>124</v>
      </c>
      <c r="D41" s="77" t="s">
        <v>197</v>
      </c>
      <c r="E41" s="71">
        <v>44824</v>
      </c>
      <c r="F41" s="78">
        <v>2189864.65</v>
      </c>
      <c r="G41" s="78">
        <v>0</v>
      </c>
      <c r="H41" s="78">
        <v>0</v>
      </c>
      <c r="I41" s="78">
        <v>2298516.02</v>
      </c>
      <c r="J41" s="78">
        <v>108651.37</v>
      </c>
      <c r="K41" s="79">
        <v>102</v>
      </c>
      <c r="L41" s="79">
        <v>148</v>
      </c>
      <c r="M41" s="79">
        <v>32</v>
      </c>
      <c r="N41" s="108">
        <v>0</v>
      </c>
      <c r="O41" s="6">
        <f>Table_OTOB_YTD[[#This Row],[CHARGED DAYS]]-Table_OTOB_YTD[[#This Row],[CONTRACT DAYS]]-Table_OTOB_YTD[[#This Row],[THIRD PARTY DAYS ADDED]]</f>
        <v>46</v>
      </c>
      <c r="P41" s="76" t="s">
        <v>85</v>
      </c>
      <c r="Q41" s="76" t="s">
        <v>140</v>
      </c>
      <c r="R41" s="80">
        <v>43466</v>
      </c>
      <c r="S4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1" s="71" t="s">
        <v>18</v>
      </c>
      <c r="U41" s="71" t="s">
        <v>18</v>
      </c>
      <c r="V41" s="80" t="s">
        <v>18</v>
      </c>
      <c r="W41" s="80" t="s">
        <v>83</v>
      </c>
      <c r="X41" s="91" t="s">
        <v>141</v>
      </c>
    </row>
    <row r="42" spans="1:24" x14ac:dyDescent="0.3">
      <c r="A42" s="70" t="s">
        <v>69</v>
      </c>
      <c r="B42" s="72" t="s">
        <v>198</v>
      </c>
      <c r="C42" s="77" t="s">
        <v>123</v>
      </c>
      <c r="D42" s="77" t="s">
        <v>20</v>
      </c>
      <c r="E42" s="71">
        <v>44825</v>
      </c>
      <c r="F42" s="78">
        <v>934909</v>
      </c>
      <c r="G42" s="78">
        <v>0</v>
      </c>
      <c r="H42" s="78">
        <v>0</v>
      </c>
      <c r="I42" s="78">
        <v>858409.56</v>
      </c>
      <c r="J42" s="78">
        <v>-76499.44</v>
      </c>
      <c r="K42" s="79">
        <v>57</v>
      </c>
      <c r="L42" s="79">
        <v>54</v>
      </c>
      <c r="M42" s="79">
        <v>0</v>
      </c>
      <c r="N42" s="108">
        <v>0</v>
      </c>
      <c r="O42" s="6">
        <f>Table_OTOB_YTD[[#This Row],[CHARGED DAYS]]-Table_OTOB_YTD[[#This Row],[CONTRACT DAYS]]-Table_OTOB_YTD[[#This Row],[THIRD PARTY DAYS ADDED]]</f>
        <v>-3</v>
      </c>
      <c r="P42" s="76" t="s">
        <v>85</v>
      </c>
      <c r="Q42" s="76" t="s">
        <v>140</v>
      </c>
      <c r="R42" s="80">
        <v>43466</v>
      </c>
      <c r="S4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2" s="71" t="s">
        <v>18</v>
      </c>
      <c r="U42" s="71" t="s">
        <v>18</v>
      </c>
      <c r="V42" s="80" t="s">
        <v>18</v>
      </c>
      <c r="W42" s="80" t="s">
        <v>83</v>
      </c>
      <c r="X42" s="91" t="s">
        <v>141</v>
      </c>
    </row>
    <row r="43" spans="1:24" x14ac:dyDescent="0.3">
      <c r="A43" s="70" t="s">
        <v>31</v>
      </c>
      <c r="B43" s="72" t="s">
        <v>199</v>
      </c>
      <c r="C43" s="77" t="s">
        <v>32</v>
      </c>
      <c r="D43" s="77" t="s">
        <v>107</v>
      </c>
      <c r="E43" s="71">
        <v>44825</v>
      </c>
      <c r="F43" s="78">
        <v>66590610.25</v>
      </c>
      <c r="G43" s="78">
        <v>5747824.4900000002</v>
      </c>
      <c r="H43" s="78">
        <v>0</v>
      </c>
      <c r="I43" s="78">
        <v>74407044.219999999</v>
      </c>
      <c r="J43" s="78">
        <v>7816433.9699999997</v>
      </c>
      <c r="K43" s="79">
        <v>1237</v>
      </c>
      <c r="L43" s="79">
        <v>1428</v>
      </c>
      <c r="M43" s="79">
        <v>194</v>
      </c>
      <c r="N43" s="108">
        <v>0</v>
      </c>
      <c r="O43" s="6">
        <f>Table_OTOB_YTD[[#This Row],[CHARGED DAYS]]-Table_OTOB_YTD[[#This Row],[CONTRACT DAYS]]-Table_OTOB_YTD[[#This Row],[THIRD PARTY DAYS ADDED]]</f>
        <v>191</v>
      </c>
      <c r="P43" s="76" t="s">
        <v>85</v>
      </c>
      <c r="Q43" s="76" t="s">
        <v>140</v>
      </c>
      <c r="R43" s="80">
        <v>43466</v>
      </c>
      <c r="S4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3" s="71" t="s">
        <v>18</v>
      </c>
      <c r="U43" s="71" t="s">
        <v>18</v>
      </c>
      <c r="V43" s="80" t="s">
        <v>18</v>
      </c>
      <c r="W43" s="80" t="s">
        <v>91</v>
      </c>
      <c r="X43" s="91" t="s">
        <v>141</v>
      </c>
    </row>
    <row r="44" spans="1:24" x14ac:dyDescent="0.3">
      <c r="A44" s="70" t="s">
        <v>108</v>
      </c>
      <c r="B44" s="72" t="s">
        <v>200</v>
      </c>
      <c r="C44" s="77" t="s">
        <v>126</v>
      </c>
      <c r="D44" s="77" t="s">
        <v>93</v>
      </c>
      <c r="E44" s="71">
        <v>44825</v>
      </c>
      <c r="F44" s="78">
        <v>7511303.5499999998</v>
      </c>
      <c r="G44" s="78">
        <v>-372575.51</v>
      </c>
      <c r="H44" s="78">
        <v>0</v>
      </c>
      <c r="I44" s="78">
        <v>7865751.79</v>
      </c>
      <c r="J44" s="78">
        <v>354448.24</v>
      </c>
      <c r="K44" s="79">
        <v>200</v>
      </c>
      <c r="L44" s="79">
        <v>198</v>
      </c>
      <c r="M44" s="79">
        <v>0</v>
      </c>
      <c r="N44" s="108">
        <v>0</v>
      </c>
      <c r="O44" s="6">
        <f>Table_OTOB_YTD[[#This Row],[CHARGED DAYS]]-Table_OTOB_YTD[[#This Row],[CONTRACT DAYS]]-Table_OTOB_YTD[[#This Row],[THIRD PARTY DAYS ADDED]]</f>
        <v>-2</v>
      </c>
      <c r="P44" s="76" t="s">
        <v>85</v>
      </c>
      <c r="Q44" s="76" t="s">
        <v>140</v>
      </c>
      <c r="R44" s="80">
        <v>43466</v>
      </c>
      <c r="S4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4" s="71" t="s">
        <v>18</v>
      </c>
      <c r="U44" s="71" t="s">
        <v>18</v>
      </c>
      <c r="V44" s="80" t="s">
        <v>18</v>
      </c>
      <c r="W44" s="80" t="s">
        <v>83</v>
      </c>
      <c r="X44" s="91" t="s">
        <v>141</v>
      </c>
    </row>
    <row r="45" spans="1:24" x14ac:dyDescent="0.3">
      <c r="A45" s="70" t="s">
        <v>108</v>
      </c>
      <c r="B45" s="72" t="s">
        <v>201</v>
      </c>
      <c r="C45" s="77" t="s">
        <v>131</v>
      </c>
      <c r="D45" s="77" t="s">
        <v>20</v>
      </c>
      <c r="E45" s="71">
        <v>44825</v>
      </c>
      <c r="F45" s="78">
        <v>1371914.57</v>
      </c>
      <c r="G45" s="78">
        <v>6430.12</v>
      </c>
      <c r="H45" s="78">
        <v>0</v>
      </c>
      <c r="I45" s="78">
        <v>1373473.49</v>
      </c>
      <c r="J45" s="78">
        <v>1558.92</v>
      </c>
      <c r="K45" s="79">
        <v>153</v>
      </c>
      <c r="L45" s="79">
        <v>165</v>
      </c>
      <c r="M45" s="79">
        <v>10</v>
      </c>
      <c r="N45" s="108">
        <v>0</v>
      </c>
      <c r="O45" s="6">
        <f>Table_OTOB_YTD[[#This Row],[CHARGED DAYS]]-Table_OTOB_YTD[[#This Row],[CONTRACT DAYS]]-Table_OTOB_YTD[[#This Row],[THIRD PARTY DAYS ADDED]]</f>
        <v>12</v>
      </c>
      <c r="P45" s="76" t="s">
        <v>85</v>
      </c>
      <c r="Q45" s="76" t="s">
        <v>140</v>
      </c>
      <c r="R45" s="80">
        <v>43466</v>
      </c>
      <c r="S4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5" s="71" t="s">
        <v>18</v>
      </c>
      <c r="U45" s="71" t="s">
        <v>18</v>
      </c>
      <c r="V45" s="80" t="s">
        <v>18</v>
      </c>
      <c r="W45" s="80" t="s">
        <v>83</v>
      </c>
      <c r="X45" s="91" t="s">
        <v>141</v>
      </c>
    </row>
    <row r="46" spans="1:24" x14ac:dyDescent="0.3">
      <c r="A46" s="70" t="s">
        <v>31</v>
      </c>
      <c r="B46" s="72" t="s">
        <v>202</v>
      </c>
      <c r="C46" s="77" t="s">
        <v>32</v>
      </c>
      <c r="D46" s="77" t="s">
        <v>112</v>
      </c>
      <c r="E46" s="71">
        <v>44826</v>
      </c>
      <c r="F46" s="78">
        <v>415822.93</v>
      </c>
      <c r="G46" s="78">
        <v>20138.36</v>
      </c>
      <c r="H46" s="78">
        <v>0</v>
      </c>
      <c r="I46" s="78">
        <v>454494.74</v>
      </c>
      <c r="J46" s="78">
        <v>38671.81</v>
      </c>
      <c r="K46" s="79">
        <v>60</v>
      </c>
      <c r="L46" s="79">
        <v>46</v>
      </c>
      <c r="M46" s="79">
        <v>0</v>
      </c>
      <c r="N46" s="108">
        <v>0</v>
      </c>
      <c r="O46" s="6">
        <f>Table_OTOB_YTD[[#This Row],[CHARGED DAYS]]-Table_OTOB_YTD[[#This Row],[CONTRACT DAYS]]-Table_OTOB_YTD[[#This Row],[THIRD PARTY DAYS ADDED]]</f>
        <v>-14</v>
      </c>
      <c r="P46" s="76" t="s">
        <v>85</v>
      </c>
      <c r="Q46" s="76" t="s">
        <v>140</v>
      </c>
      <c r="R46" s="80">
        <v>43466</v>
      </c>
      <c r="S4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6" s="71" t="s">
        <v>18</v>
      </c>
      <c r="U46" s="71" t="s">
        <v>18</v>
      </c>
      <c r="V46" s="80" t="s">
        <v>18</v>
      </c>
      <c r="W46" s="80" t="s">
        <v>83</v>
      </c>
      <c r="X46" s="91" t="s">
        <v>141</v>
      </c>
    </row>
    <row r="47" spans="1:24" x14ac:dyDescent="0.3">
      <c r="A47" s="70" t="s">
        <v>28</v>
      </c>
      <c r="B47" s="72" t="s">
        <v>203</v>
      </c>
      <c r="C47" s="77" t="s">
        <v>125</v>
      </c>
      <c r="D47" s="77" t="s">
        <v>22</v>
      </c>
      <c r="E47" s="71">
        <v>44829</v>
      </c>
      <c r="F47" s="78">
        <v>247020.54</v>
      </c>
      <c r="G47" s="78">
        <v>33920</v>
      </c>
      <c r="H47" s="78">
        <v>0</v>
      </c>
      <c r="I47" s="78">
        <v>271344.98</v>
      </c>
      <c r="J47" s="78">
        <v>24324.44</v>
      </c>
      <c r="K47" s="79">
        <v>64</v>
      </c>
      <c r="L47" s="79">
        <v>44</v>
      </c>
      <c r="M47" s="79">
        <v>0</v>
      </c>
      <c r="N47" s="108">
        <v>0</v>
      </c>
      <c r="O47" s="6">
        <f>Table_OTOB_YTD[[#This Row],[CHARGED DAYS]]-Table_OTOB_YTD[[#This Row],[CONTRACT DAYS]]-Table_OTOB_YTD[[#This Row],[THIRD PARTY DAYS ADDED]]</f>
        <v>-20</v>
      </c>
      <c r="P47" s="76" t="s">
        <v>85</v>
      </c>
      <c r="Q47" s="76" t="s">
        <v>140</v>
      </c>
      <c r="R47" s="80">
        <v>43466</v>
      </c>
      <c r="S4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7" s="71" t="s">
        <v>18</v>
      </c>
      <c r="U47" s="71" t="s">
        <v>18</v>
      </c>
      <c r="V47" s="80" t="s">
        <v>18</v>
      </c>
      <c r="W47" s="80" t="s">
        <v>83</v>
      </c>
      <c r="X47" s="91" t="s">
        <v>141</v>
      </c>
    </row>
    <row r="48" spans="1:24" x14ac:dyDescent="0.3">
      <c r="A48" s="70" t="s">
        <v>19</v>
      </c>
      <c r="B48" s="72" t="s">
        <v>204</v>
      </c>
      <c r="C48" s="77" t="s">
        <v>86</v>
      </c>
      <c r="D48" s="77" t="s">
        <v>22</v>
      </c>
      <c r="E48" s="71">
        <v>44830</v>
      </c>
      <c r="F48" s="78">
        <v>11399710.800000001</v>
      </c>
      <c r="G48" s="78">
        <v>744683.82000000007</v>
      </c>
      <c r="H48" s="78">
        <v>0</v>
      </c>
      <c r="I48" s="78">
        <v>12068811.439999999</v>
      </c>
      <c r="J48" s="78">
        <v>669100.64</v>
      </c>
      <c r="K48" s="79">
        <v>300</v>
      </c>
      <c r="L48" s="79">
        <v>667</v>
      </c>
      <c r="M48" s="79">
        <v>367</v>
      </c>
      <c r="N48" s="108">
        <v>0</v>
      </c>
      <c r="O48" s="6">
        <f>Table_OTOB_YTD[[#This Row],[CHARGED DAYS]]-Table_OTOB_YTD[[#This Row],[CONTRACT DAYS]]-Table_OTOB_YTD[[#This Row],[THIRD PARTY DAYS ADDED]]</f>
        <v>367</v>
      </c>
      <c r="P48" s="76" t="s">
        <v>85</v>
      </c>
      <c r="Q48" s="76" t="s">
        <v>140</v>
      </c>
      <c r="R48" s="80">
        <v>43466</v>
      </c>
      <c r="S4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8" s="71" t="s">
        <v>18</v>
      </c>
      <c r="U48" s="71" t="s">
        <v>18</v>
      </c>
      <c r="V48" s="80" t="s">
        <v>16</v>
      </c>
      <c r="W48" s="80" t="s">
        <v>83</v>
      </c>
      <c r="X48" s="91" t="s">
        <v>141</v>
      </c>
    </row>
    <row r="49" spans="1:24" x14ac:dyDescent="0.3">
      <c r="A49" s="70" t="s">
        <v>31</v>
      </c>
      <c r="B49" s="72" t="s">
        <v>205</v>
      </c>
      <c r="C49" s="77" t="s">
        <v>95</v>
      </c>
      <c r="D49" s="77" t="s">
        <v>206</v>
      </c>
      <c r="E49" s="71">
        <v>44831</v>
      </c>
      <c r="F49" s="78">
        <v>1417776.24</v>
      </c>
      <c r="G49" s="78">
        <v>39933.270000000004</v>
      </c>
      <c r="H49" s="78">
        <v>0</v>
      </c>
      <c r="I49" s="78">
        <v>1426193.63</v>
      </c>
      <c r="J49" s="78">
        <v>8417.39</v>
      </c>
      <c r="K49" s="79">
        <v>35</v>
      </c>
      <c r="L49" s="79">
        <v>34</v>
      </c>
      <c r="M49" s="79">
        <v>0</v>
      </c>
      <c r="N49" s="108">
        <v>0</v>
      </c>
      <c r="O49" s="6">
        <f>Table_OTOB_YTD[[#This Row],[CHARGED DAYS]]-Table_OTOB_YTD[[#This Row],[CONTRACT DAYS]]-Table_OTOB_YTD[[#This Row],[THIRD PARTY DAYS ADDED]]</f>
        <v>-1</v>
      </c>
      <c r="P49" s="76" t="s">
        <v>85</v>
      </c>
      <c r="Q49" s="76" t="s">
        <v>140</v>
      </c>
      <c r="R49" s="80">
        <v>43466</v>
      </c>
      <c r="S4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49" s="71" t="s">
        <v>18</v>
      </c>
      <c r="U49" s="71" t="s">
        <v>18</v>
      </c>
      <c r="V49" s="80" t="s">
        <v>18</v>
      </c>
      <c r="W49" s="80" t="s">
        <v>83</v>
      </c>
      <c r="X49" s="91" t="s">
        <v>141</v>
      </c>
    </row>
    <row r="50" spans="1:24" x14ac:dyDescent="0.3">
      <c r="A50" s="70" t="s">
        <v>98</v>
      </c>
      <c r="B50" s="72" t="s">
        <v>207</v>
      </c>
      <c r="C50" s="77" t="s">
        <v>116</v>
      </c>
      <c r="D50" s="77" t="s">
        <v>117</v>
      </c>
      <c r="E50" s="71">
        <v>44831</v>
      </c>
      <c r="F50" s="78">
        <v>1478054.21</v>
      </c>
      <c r="G50" s="78">
        <v>0</v>
      </c>
      <c r="H50" s="78">
        <v>0</v>
      </c>
      <c r="I50" s="78">
        <v>1433313.73</v>
      </c>
      <c r="J50" s="78">
        <v>-44740.480000000003</v>
      </c>
      <c r="K50" s="79">
        <v>78</v>
      </c>
      <c r="L50" s="79">
        <v>62</v>
      </c>
      <c r="M50" s="79">
        <v>0</v>
      </c>
      <c r="N50" s="108">
        <v>0</v>
      </c>
      <c r="O50" s="6">
        <f>Table_OTOB_YTD[[#This Row],[CHARGED DAYS]]-Table_OTOB_YTD[[#This Row],[CONTRACT DAYS]]-Table_OTOB_YTD[[#This Row],[THIRD PARTY DAYS ADDED]]</f>
        <v>-16</v>
      </c>
      <c r="P50" s="76" t="s">
        <v>85</v>
      </c>
      <c r="Q50" s="76" t="s">
        <v>140</v>
      </c>
      <c r="R50" s="80">
        <v>43466</v>
      </c>
      <c r="S5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0" s="71" t="s">
        <v>18</v>
      </c>
      <c r="U50" s="71" t="s">
        <v>18</v>
      </c>
      <c r="V50" s="80" t="s">
        <v>18</v>
      </c>
      <c r="W50" s="80" t="s">
        <v>83</v>
      </c>
      <c r="X50" s="91" t="s">
        <v>141</v>
      </c>
    </row>
    <row r="51" spans="1:24" x14ac:dyDescent="0.3">
      <c r="A51" s="70" t="s">
        <v>41</v>
      </c>
      <c r="B51" s="72" t="s">
        <v>134</v>
      </c>
      <c r="C51" s="77" t="s">
        <v>129</v>
      </c>
      <c r="D51" s="77" t="s">
        <v>135</v>
      </c>
      <c r="E51" s="71">
        <v>44831</v>
      </c>
      <c r="F51" s="78">
        <v>1156357.6000000001</v>
      </c>
      <c r="G51" s="78">
        <v>0</v>
      </c>
      <c r="H51" s="78">
        <v>0</v>
      </c>
      <c r="I51" s="78">
        <v>1177448.6000000001</v>
      </c>
      <c r="J51" s="78">
        <v>21091</v>
      </c>
      <c r="K51" s="79">
        <v>125</v>
      </c>
      <c r="L51" s="79">
        <v>122</v>
      </c>
      <c r="M51" s="79">
        <v>0</v>
      </c>
      <c r="N51" s="108">
        <v>0</v>
      </c>
      <c r="O51" s="6">
        <f>Table_OTOB_YTD[[#This Row],[CHARGED DAYS]]-Table_OTOB_YTD[[#This Row],[CONTRACT DAYS]]-Table_OTOB_YTD[[#This Row],[THIRD PARTY DAYS ADDED]]</f>
        <v>-3</v>
      </c>
      <c r="P51" s="76" t="s">
        <v>85</v>
      </c>
      <c r="Q51" s="76" t="s">
        <v>140</v>
      </c>
      <c r="R51" s="80">
        <v>43466</v>
      </c>
      <c r="S5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1" s="71" t="s">
        <v>18</v>
      </c>
      <c r="U51" s="71" t="s">
        <v>18</v>
      </c>
      <c r="V51" s="80" t="s">
        <v>18</v>
      </c>
      <c r="W51" s="80" t="s">
        <v>83</v>
      </c>
      <c r="X51" s="91" t="s">
        <v>141</v>
      </c>
    </row>
    <row r="52" spans="1:24" x14ac:dyDescent="0.3">
      <c r="A52" s="70" t="s">
        <v>33</v>
      </c>
      <c r="B52" s="72" t="s">
        <v>208</v>
      </c>
      <c r="C52" s="77" t="s">
        <v>34</v>
      </c>
      <c r="D52" s="77" t="s">
        <v>20</v>
      </c>
      <c r="E52" s="71">
        <v>44831</v>
      </c>
      <c r="F52" s="78">
        <v>1582979.25</v>
      </c>
      <c r="G52" s="78">
        <v>48705.54</v>
      </c>
      <c r="H52" s="78">
        <v>0</v>
      </c>
      <c r="I52" s="78">
        <v>1598570.73</v>
      </c>
      <c r="J52" s="78">
        <v>15591.48</v>
      </c>
      <c r="K52" s="79">
        <v>240</v>
      </c>
      <c r="L52" s="79">
        <v>194</v>
      </c>
      <c r="M52" s="79">
        <v>2</v>
      </c>
      <c r="N52" s="108">
        <v>0</v>
      </c>
      <c r="O52" s="6">
        <f>Table_OTOB_YTD[[#This Row],[CHARGED DAYS]]-Table_OTOB_YTD[[#This Row],[CONTRACT DAYS]]-Table_OTOB_YTD[[#This Row],[THIRD PARTY DAYS ADDED]]</f>
        <v>-46</v>
      </c>
      <c r="P52" s="76" t="s">
        <v>85</v>
      </c>
      <c r="Q52" s="76" t="s">
        <v>140</v>
      </c>
      <c r="R52" s="80">
        <v>43466</v>
      </c>
      <c r="S5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2" s="71" t="s">
        <v>18</v>
      </c>
      <c r="U52" s="71" t="s">
        <v>18</v>
      </c>
      <c r="V52" s="80" t="s">
        <v>16</v>
      </c>
      <c r="W52" s="80" t="s">
        <v>83</v>
      </c>
      <c r="X52" s="91" t="s">
        <v>141</v>
      </c>
    </row>
    <row r="53" spans="1:24" x14ac:dyDescent="0.3">
      <c r="A53" s="70" t="s">
        <v>27</v>
      </c>
      <c r="B53" s="72" t="s">
        <v>209</v>
      </c>
      <c r="C53" s="77" t="s">
        <v>80</v>
      </c>
      <c r="D53" s="77" t="s">
        <v>30</v>
      </c>
      <c r="E53" s="71">
        <v>44831</v>
      </c>
      <c r="F53" s="78">
        <v>339130.60000000003</v>
      </c>
      <c r="G53" s="78">
        <v>26875</v>
      </c>
      <c r="H53" s="78">
        <v>0</v>
      </c>
      <c r="I53" s="78">
        <v>328155.56</v>
      </c>
      <c r="J53" s="78">
        <v>-10975.04</v>
      </c>
      <c r="K53" s="79">
        <v>180</v>
      </c>
      <c r="L53" s="79">
        <v>100</v>
      </c>
      <c r="M53" s="79">
        <v>0</v>
      </c>
      <c r="N53" s="108">
        <v>0</v>
      </c>
      <c r="O53" s="6">
        <f>Table_OTOB_YTD[[#This Row],[CHARGED DAYS]]-Table_OTOB_YTD[[#This Row],[CONTRACT DAYS]]-Table_OTOB_YTD[[#This Row],[THIRD PARTY DAYS ADDED]]</f>
        <v>-80</v>
      </c>
      <c r="P53" s="76" t="s">
        <v>85</v>
      </c>
      <c r="Q53" s="76" t="s">
        <v>140</v>
      </c>
      <c r="R53" s="80">
        <v>43466</v>
      </c>
      <c r="S5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3" s="71" t="s">
        <v>18</v>
      </c>
      <c r="U53" s="71" t="s">
        <v>18</v>
      </c>
      <c r="V53" s="80" t="s">
        <v>18</v>
      </c>
      <c r="W53" s="80" t="s">
        <v>83</v>
      </c>
      <c r="X53" s="91" t="s">
        <v>141</v>
      </c>
    </row>
    <row r="54" spans="1:24" x14ac:dyDescent="0.3">
      <c r="A54" s="70" t="s">
        <v>27</v>
      </c>
      <c r="B54" s="72" t="s">
        <v>210</v>
      </c>
      <c r="C54" s="77" t="s">
        <v>73</v>
      </c>
      <c r="D54" s="77" t="s">
        <v>211</v>
      </c>
      <c r="E54" s="71">
        <v>44831</v>
      </c>
      <c r="F54" s="78">
        <v>329522</v>
      </c>
      <c r="G54" s="78">
        <v>-12500</v>
      </c>
      <c r="H54" s="78">
        <v>0</v>
      </c>
      <c r="I54" s="78">
        <v>311472</v>
      </c>
      <c r="J54" s="78">
        <v>-18050</v>
      </c>
      <c r="K54" s="79">
        <v>21</v>
      </c>
      <c r="L54" s="79">
        <v>41</v>
      </c>
      <c r="M54" s="79">
        <v>0</v>
      </c>
      <c r="N54" s="108">
        <v>0</v>
      </c>
      <c r="O54" s="6">
        <f>Table_OTOB_YTD[[#This Row],[CHARGED DAYS]]-Table_OTOB_YTD[[#This Row],[CONTRACT DAYS]]-Table_OTOB_YTD[[#This Row],[THIRD PARTY DAYS ADDED]]</f>
        <v>20</v>
      </c>
      <c r="P54" s="76" t="s">
        <v>85</v>
      </c>
      <c r="Q54" s="76" t="s">
        <v>140</v>
      </c>
      <c r="R54" s="80">
        <v>43466</v>
      </c>
      <c r="S5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4" s="71" t="s">
        <v>18</v>
      </c>
      <c r="U54" s="71" t="s">
        <v>18</v>
      </c>
      <c r="V54" s="80" t="s">
        <v>18</v>
      </c>
      <c r="W54" s="80" t="s">
        <v>83</v>
      </c>
      <c r="X54" s="91" t="s">
        <v>141</v>
      </c>
    </row>
    <row r="55" spans="1:24" x14ac:dyDescent="0.3">
      <c r="A55" s="70" t="s">
        <v>17</v>
      </c>
      <c r="B55" s="72" t="s">
        <v>212</v>
      </c>
      <c r="C55" s="77" t="s">
        <v>39</v>
      </c>
      <c r="D55" s="77" t="s">
        <v>213</v>
      </c>
      <c r="E55" s="71">
        <v>44832</v>
      </c>
      <c r="F55" s="78">
        <v>36726431.310000002</v>
      </c>
      <c r="G55" s="78">
        <v>7957401.2699999996</v>
      </c>
      <c r="H55" s="78">
        <v>0</v>
      </c>
      <c r="I55" s="78">
        <v>41520503.090000004</v>
      </c>
      <c r="J55" s="78">
        <v>4794071.78</v>
      </c>
      <c r="K55" s="79">
        <v>595</v>
      </c>
      <c r="L55" s="79">
        <v>806</v>
      </c>
      <c r="M55" s="79">
        <v>15</v>
      </c>
      <c r="N55" s="108">
        <v>0</v>
      </c>
      <c r="O55" s="6">
        <f>Table_OTOB_YTD[[#This Row],[CHARGED DAYS]]-Table_OTOB_YTD[[#This Row],[CONTRACT DAYS]]-Table_OTOB_YTD[[#This Row],[THIRD PARTY DAYS ADDED]]</f>
        <v>211</v>
      </c>
      <c r="P55" s="76" t="s">
        <v>85</v>
      </c>
      <c r="Q55" s="76" t="s">
        <v>140</v>
      </c>
      <c r="R55" s="80">
        <v>43466</v>
      </c>
      <c r="S5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5" s="71" t="s">
        <v>18</v>
      </c>
      <c r="U55" s="71" t="s">
        <v>18</v>
      </c>
      <c r="V55" s="80" t="s">
        <v>16</v>
      </c>
      <c r="W55" s="80" t="s">
        <v>84</v>
      </c>
      <c r="X55" s="91" t="s">
        <v>141</v>
      </c>
    </row>
    <row r="56" spans="1:24" x14ac:dyDescent="0.3">
      <c r="A56" s="70" t="s">
        <v>19</v>
      </c>
      <c r="B56" s="72" t="s">
        <v>214</v>
      </c>
      <c r="C56" s="77" t="s">
        <v>101</v>
      </c>
      <c r="D56" s="77" t="s">
        <v>215</v>
      </c>
      <c r="E56" s="71">
        <v>44832</v>
      </c>
      <c r="F56" s="78">
        <v>1167485.2</v>
      </c>
      <c r="G56" s="78">
        <v>100707.53</v>
      </c>
      <c r="H56" s="78">
        <v>0</v>
      </c>
      <c r="I56" s="78">
        <v>1315781.47</v>
      </c>
      <c r="J56" s="78">
        <v>148296.26999999999</v>
      </c>
      <c r="K56" s="79">
        <v>152</v>
      </c>
      <c r="L56" s="79">
        <v>114</v>
      </c>
      <c r="M56" s="79">
        <v>20</v>
      </c>
      <c r="N56" s="108">
        <v>0</v>
      </c>
      <c r="O56" s="6">
        <f>Table_OTOB_YTD[[#This Row],[CHARGED DAYS]]-Table_OTOB_YTD[[#This Row],[CONTRACT DAYS]]-Table_OTOB_YTD[[#This Row],[THIRD PARTY DAYS ADDED]]</f>
        <v>-38</v>
      </c>
      <c r="P56" s="76" t="s">
        <v>85</v>
      </c>
      <c r="Q56" s="76" t="s">
        <v>140</v>
      </c>
      <c r="R56" s="80">
        <v>43466</v>
      </c>
      <c r="S5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6" s="71" t="s">
        <v>18</v>
      </c>
      <c r="U56" s="71" t="s">
        <v>18</v>
      </c>
      <c r="V56" s="80" t="s">
        <v>18</v>
      </c>
      <c r="W56" s="80" t="s">
        <v>83</v>
      </c>
      <c r="X56" s="91" t="s">
        <v>141</v>
      </c>
    </row>
    <row r="57" spans="1:24" x14ac:dyDescent="0.3">
      <c r="A57" s="70" t="s">
        <v>31</v>
      </c>
      <c r="B57" s="72" t="s">
        <v>216</v>
      </c>
      <c r="C57" s="77" t="s">
        <v>32</v>
      </c>
      <c r="D57" s="77" t="s">
        <v>20</v>
      </c>
      <c r="E57" s="71">
        <v>44832</v>
      </c>
      <c r="F57" s="78">
        <v>8619571.4399999995</v>
      </c>
      <c r="G57" s="78">
        <v>738415.22</v>
      </c>
      <c r="H57" s="78">
        <v>608359.96</v>
      </c>
      <c r="I57" s="78">
        <v>9335214.3800000008</v>
      </c>
      <c r="J57" s="78">
        <v>107282.98</v>
      </c>
      <c r="K57" s="79">
        <v>500</v>
      </c>
      <c r="L57" s="79">
        <v>397</v>
      </c>
      <c r="M57" s="79">
        <v>0</v>
      </c>
      <c r="N57" s="108">
        <v>0</v>
      </c>
      <c r="O57" s="6">
        <f>Table_OTOB_YTD[[#This Row],[CHARGED DAYS]]-Table_OTOB_YTD[[#This Row],[CONTRACT DAYS]]-Table_OTOB_YTD[[#This Row],[THIRD PARTY DAYS ADDED]]</f>
        <v>-103</v>
      </c>
      <c r="P57" s="76" t="s">
        <v>85</v>
      </c>
      <c r="Q57" s="76" t="s">
        <v>140</v>
      </c>
      <c r="R57" s="80">
        <v>43466</v>
      </c>
      <c r="S57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7" s="71" t="s">
        <v>18</v>
      </c>
      <c r="U57" s="71" t="s">
        <v>18</v>
      </c>
      <c r="V57" s="80" t="s">
        <v>18</v>
      </c>
      <c r="W57" s="80" t="s">
        <v>83</v>
      </c>
      <c r="X57" s="91" t="s">
        <v>141</v>
      </c>
    </row>
    <row r="58" spans="1:24" x14ac:dyDescent="0.3">
      <c r="A58" s="70" t="s">
        <v>33</v>
      </c>
      <c r="B58" s="72" t="s">
        <v>217</v>
      </c>
      <c r="C58" s="77" t="s">
        <v>34</v>
      </c>
      <c r="D58" s="77" t="s">
        <v>218</v>
      </c>
      <c r="E58" s="71">
        <v>44832</v>
      </c>
      <c r="F58" s="78">
        <v>17810211.460000001</v>
      </c>
      <c r="G58" s="78">
        <v>428901.4</v>
      </c>
      <c r="H58" s="78">
        <v>-247374.95</v>
      </c>
      <c r="I58" s="78">
        <v>17984315.75</v>
      </c>
      <c r="J58" s="78">
        <v>421479.24</v>
      </c>
      <c r="K58" s="79">
        <v>932</v>
      </c>
      <c r="L58" s="79">
        <v>749</v>
      </c>
      <c r="M58" s="79">
        <v>0</v>
      </c>
      <c r="N58" s="108">
        <v>0</v>
      </c>
      <c r="O58" s="6">
        <f>Table_OTOB_YTD[[#This Row],[CHARGED DAYS]]-Table_OTOB_YTD[[#This Row],[CONTRACT DAYS]]-Table_OTOB_YTD[[#This Row],[THIRD PARTY DAYS ADDED]]</f>
        <v>-183</v>
      </c>
      <c r="P58" s="76" t="s">
        <v>85</v>
      </c>
      <c r="Q58" s="76" t="s">
        <v>140</v>
      </c>
      <c r="R58" s="80">
        <v>43466</v>
      </c>
      <c r="S58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8" s="71" t="s">
        <v>18</v>
      </c>
      <c r="U58" s="71" t="s">
        <v>18</v>
      </c>
      <c r="V58" s="80" t="s">
        <v>16</v>
      </c>
      <c r="W58" s="80" t="s">
        <v>84</v>
      </c>
      <c r="X58" s="91" t="s">
        <v>141</v>
      </c>
    </row>
    <row r="59" spans="1:24" x14ac:dyDescent="0.3">
      <c r="A59" s="70" t="s">
        <v>109</v>
      </c>
      <c r="B59" s="72" t="s">
        <v>219</v>
      </c>
      <c r="C59" s="77" t="s">
        <v>119</v>
      </c>
      <c r="D59" s="77" t="s">
        <v>102</v>
      </c>
      <c r="E59" s="71">
        <v>44832</v>
      </c>
      <c r="F59" s="78">
        <v>7252069.4900000002</v>
      </c>
      <c r="G59" s="78">
        <v>0</v>
      </c>
      <c r="H59" s="78">
        <v>0</v>
      </c>
      <c r="I59" s="78">
        <v>7049712.7300000004</v>
      </c>
      <c r="J59" s="78">
        <v>-202356.76</v>
      </c>
      <c r="K59" s="79">
        <v>346</v>
      </c>
      <c r="L59" s="79">
        <v>360</v>
      </c>
      <c r="M59" s="79">
        <v>0</v>
      </c>
      <c r="N59" s="108">
        <v>0</v>
      </c>
      <c r="O59" s="6">
        <f>Table_OTOB_YTD[[#This Row],[CHARGED DAYS]]-Table_OTOB_YTD[[#This Row],[CONTRACT DAYS]]-Table_OTOB_YTD[[#This Row],[THIRD PARTY DAYS ADDED]]</f>
        <v>14</v>
      </c>
      <c r="P59" s="76" t="s">
        <v>85</v>
      </c>
      <c r="Q59" s="76" t="s">
        <v>140</v>
      </c>
      <c r="R59" s="80">
        <v>43466</v>
      </c>
      <c r="S59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59" s="71" t="s">
        <v>18</v>
      </c>
      <c r="U59" s="71" t="s">
        <v>18</v>
      </c>
      <c r="V59" s="80" t="s">
        <v>18</v>
      </c>
      <c r="W59" s="80" t="s">
        <v>83</v>
      </c>
      <c r="X59" s="91" t="s">
        <v>141</v>
      </c>
    </row>
    <row r="60" spans="1:24" x14ac:dyDescent="0.3">
      <c r="A60" s="70" t="s">
        <v>109</v>
      </c>
      <c r="B60" s="72" t="s">
        <v>220</v>
      </c>
      <c r="C60" s="77" t="s">
        <v>124</v>
      </c>
      <c r="D60" s="77" t="s">
        <v>221</v>
      </c>
      <c r="E60" s="71">
        <v>44832</v>
      </c>
      <c r="F60" s="78">
        <v>1584998.82</v>
      </c>
      <c r="G60" s="78">
        <v>19869.27</v>
      </c>
      <c r="H60" s="78">
        <v>0</v>
      </c>
      <c r="I60" s="78">
        <v>1527300.97</v>
      </c>
      <c r="J60" s="78">
        <v>-57697.85</v>
      </c>
      <c r="K60" s="79">
        <v>151</v>
      </c>
      <c r="L60" s="79">
        <v>250</v>
      </c>
      <c r="M60" s="79">
        <v>71</v>
      </c>
      <c r="N60" s="108">
        <v>0</v>
      </c>
      <c r="O60" s="6">
        <f>Table_OTOB_YTD[[#This Row],[CHARGED DAYS]]-Table_OTOB_YTD[[#This Row],[CONTRACT DAYS]]-Table_OTOB_YTD[[#This Row],[THIRD PARTY DAYS ADDED]]</f>
        <v>99</v>
      </c>
      <c r="P60" s="76" t="s">
        <v>85</v>
      </c>
      <c r="Q60" s="76" t="s">
        <v>140</v>
      </c>
      <c r="R60" s="80">
        <v>43466</v>
      </c>
      <c r="S60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0" s="71" t="s">
        <v>18</v>
      </c>
      <c r="U60" s="71" t="s">
        <v>18</v>
      </c>
      <c r="V60" s="80" t="s">
        <v>18</v>
      </c>
      <c r="W60" s="80" t="s">
        <v>83</v>
      </c>
      <c r="X60" s="91" t="s">
        <v>141</v>
      </c>
    </row>
    <row r="61" spans="1:24" x14ac:dyDescent="0.3">
      <c r="A61" s="70" t="s">
        <v>17</v>
      </c>
      <c r="B61" s="72" t="s">
        <v>222</v>
      </c>
      <c r="C61" s="77" t="s">
        <v>89</v>
      </c>
      <c r="D61" s="77" t="s">
        <v>40</v>
      </c>
      <c r="E61" s="71">
        <v>44833</v>
      </c>
      <c r="F61" s="78">
        <v>399182.9</v>
      </c>
      <c r="G61" s="78">
        <v>-44000</v>
      </c>
      <c r="H61" s="78">
        <v>0</v>
      </c>
      <c r="I61" s="78">
        <v>359903.14</v>
      </c>
      <c r="J61" s="78">
        <v>-39279.760000000002</v>
      </c>
      <c r="K61" s="79">
        <v>31</v>
      </c>
      <c r="L61" s="79">
        <v>17</v>
      </c>
      <c r="M61" s="79">
        <v>0</v>
      </c>
      <c r="N61" s="108">
        <v>0</v>
      </c>
      <c r="O61" s="6">
        <f>Table_OTOB_YTD[[#This Row],[CHARGED DAYS]]-Table_OTOB_YTD[[#This Row],[CONTRACT DAYS]]-Table_OTOB_YTD[[#This Row],[THIRD PARTY DAYS ADDED]]</f>
        <v>-14</v>
      </c>
      <c r="P61" s="76" t="s">
        <v>85</v>
      </c>
      <c r="Q61" s="76" t="s">
        <v>140</v>
      </c>
      <c r="R61" s="80">
        <v>43466</v>
      </c>
      <c r="S61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1" s="71" t="s">
        <v>18</v>
      </c>
      <c r="U61" s="71" t="s">
        <v>18</v>
      </c>
      <c r="V61" s="80" t="s">
        <v>18</v>
      </c>
      <c r="W61" s="80" t="s">
        <v>83</v>
      </c>
      <c r="X61" s="91" t="s">
        <v>141</v>
      </c>
    </row>
    <row r="62" spans="1:24" x14ac:dyDescent="0.3">
      <c r="A62" s="70" t="s">
        <v>33</v>
      </c>
      <c r="B62" s="72" t="s">
        <v>223</v>
      </c>
      <c r="C62" s="77" t="s">
        <v>132</v>
      </c>
      <c r="D62" s="77" t="s">
        <v>136</v>
      </c>
      <c r="E62" s="71">
        <v>44833</v>
      </c>
      <c r="F62" s="78">
        <v>10189262.85</v>
      </c>
      <c r="G62" s="78">
        <v>1179453.8400000001</v>
      </c>
      <c r="H62" s="78">
        <v>0</v>
      </c>
      <c r="I62" s="78">
        <v>10884678.029999999</v>
      </c>
      <c r="J62" s="78">
        <v>695415.18</v>
      </c>
      <c r="K62" s="79">
        <v>217</v>
      </c>
      <c r="L62" s="79">
        <v>389</v>
      </c>
      <c r="M62" s="79">
        <v>161</v>
      </c>
      <c r="N62" s="108">
        <v>0</v>
      </c>
      <c r="O62" s="6">
        <f>Table_OTOB_YTD[[#This Row],[CHARGED DAYS]]-Table_OTOB_YTD[[#This Row],[CONTRACT DAYS]]-Table_OTOB_YTD[[#This Row],[THIRD PARTY DAYS ADDED]]</f>
        <v>172</v>
      </c>
      <c r="P62" s="76" t="s">
        <v>85</v>
      </c>
      <c r="Q62" s="76" t="s">
        <v>140</v>
      </c>
      <c r="R62" s="80">
        <v>43466</v>
      </c>
      <c r="S62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2" s="71" t="s">
        <v>18</v>
      </c>
      <c r="U62" s="71" t="s">
        <v>18</v>
      </c>
      <c r="V62" s="80" t="s">
        <v>16</v>
      </c>
      <c r="W62" s="80" t="s">
        <v>83</v>
      </c>
      <c r="X62" s="91" t="s">
        <v>141</v>
      </c>
    </row>
    <row r="63" spans="1:24" x14ac:dyDescent="0.3">
      <c r="A63" s="70" t="s">
        <v>17</v>
      </c>
      <c r="B63" s="72" t="s">
        <v>224</v>
      </c>
      <c r="C63" s="77" t="s">
        <v>113</v>
      </c>
      <c r="D63" s="77" t="s">
        <v>225</v>
      </c>
      <c r="E63" s="71">
        <v>44834</v>
      </c>
      <c r="F63" s="78">
        <v>3785506.61</v>
      </c>
      <c r="G63" s="78">
        <v>16511.66</v>
      </c>
      <c r="H63" s="78">
        <v>0</v>
      </c>
      <c r="I63" s="78">
        <v>3823666.21</v>
      </c>
      <c r="J63" s="78">
        <v>38159.599999999999</v>
      </c>
      <c r="K63" s="79">
        <v>180</v>
      </c>
      <c r="L63" s="79">
        <v>239</v>
      </c>
      <c r="M63" s="79">
        <v>90</v>
      </c>
      <c r="N63" s="108">
        <v>0</v>
      </c>
      <c r="O63" s="6">
        <f>Table_OTOB_YTD[[#This Row],[CHARGED DAYS]]-Table_OTOB_YTD[[#This Row],[CONTRACT DAYS]]-Table_OTOB_YTD[[#This Row],[THIRD PARTY DAYS ADDED]]</f>
        <v>59</v>
      </c>
      <c r="P63" s="76" t="s">
        <v>85</v>
      </c>
      <c r="Q63" s="76" t="s">
        <v>140</v>
      </c>
      <c r="R63" s="80">
        <v>43466</v>
      </c>
      <c r="S63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3" s="71" t="s">
        <v>18</v>
      </c>
      <c r="U63" s="71" t="s">
        <v>18</v>
      </c>
      <c r="V63" s="80" t="s">
        <v>18</v>
      </c>
      <c r="W63" s="80" t="s">
        <v>83</v>
      </c>
      <c r="X63" s="91" t="s">
        <v>141</v>
      </c>
    </row>
    <row r="64" spans="1:24" x14ac:dyDescent="0.3">
      <c r="A64" s="70" t="s">
        <v>25</v>
      </c>
      <c r="B64" s="72" t="s">
        <v>226</v>
      </c>
      <c r="C64" s="77" t="s">
        <v>25</v>
      </c>
      <c r="D64" s="77" t="s">
        <v>38</v>
      </c>
      <c r="E64" s="71">
        <v>44834</v>
      </c>
      <c r="F64" s="78">
        <v>37840877.840000004</v>
      </c>
      <c r="G64" s="78">
        <v>7954173.5600000005</v>
      </c>
      <c r="H64" s="78">
        <v>0</v>
      </c>
      <c r="I64" s="78">
        <v>45185387.689999998</v>
      </c>
      <c r="J64" s="78">
        <v>7344509.8499999996</v>
      </c>
      <c r="K64" s="79">
        <v>543</v>
      </c>
      <c r="L64" s="79">
        <v>846</v>
      </c>
      <c r="M64" s="79">
        <v>306</v>
      </c>
      <c r="N64" s="108">
        <v>0</v>
      </c>
      <c r="O64" s="6">
        <f>Table_OTOB_YTD[[#This Row],[CHARGED DAYS]]-Table_OTOB_YTD[[#This Row],[CONTRACT DAYS]]-Table_OTOB_YTD[[#This Row],[THIRD PARTY DAYS ADDED]]</f>
        <v>303</v>
      </c>
      <c r="P64" s="76" t="s">
        <v>85</v>
      </c>
      <c r="Q64" s="76" t="s">
        <v>140</v>
      </c>
      <c r="R64" s="80">
        <v>43466</v>
      </c>
      <c r="S64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4" s="71" t="s">
        <v>18</v>
      </c>
      <c r="U64" s="71" t="s">
        <v>18</v>
      </c>
      <c r="V64" s="80" t="s">
        <v>18</v>
      </c>
      <c r="W64" s="80" t="s">
        <v>84</v>
      </c>
      <c r="X64" s="91" t="s">
        <v>141</v>
      </c>
    </row>
    <row r="65" spans="1:24" x14ac:dyDescent="0.3">
      <c r="A65" s="70" t="s">
        <v>21</v>
      </c>
      <c r="B65" s="72" t="s">
        <v>227</v>
      </c>
      <c r="C65" s="77" t="s">
        <v>616</v>
      </c>
      <c r="D65" s="77" t="s">
        <v>22</v>
      </c>
      <c r="E65" s="71">
        <v>44834</v>
      </c>
      <c r="F65" s="78">
        <v>1067538.1299999999</v>
      </c>
      <c r="G65" s="78">
        <v>0</v>
      </c>
      <c r="H65" s="78">
        <v>0</v>
      </c>
      <c r="I65" s="78">
        <v>1058539.8400000001</v>
      </c>
      <c r="J65" s="78">
        <v>-8998.2900000000009</v>
      </c>
      <c r="K65" s="79">
        <v>161</v>
      </c>
      <c r="L65" s="79">
        <v>147</v>
      </c>
      <c r="M65" s="79">
        <v>0</v>
      </c>
      <c r="N65" s="108">
        <v>0</v>
      </c>
      <c r="O65" s="6">
        <f>Table_OTOB_YTD[[#This Row],[CHARGED DAYS]]-Table_OTOB_YTD[[#This Row],[CONTRACT DAYS]]-Table_OTOB_YTD[[#This Row],[THIRD PARTY DAYS ADDED]]</f>
        <v>-14</v>
      </c>
      <c r="P65" s="76" t="s">
        <v>85</v>
      </c>
      <c r="Q65" s="76" t="s">
        <v>140</v>
      </c>
      <c r="R65" s="80">
        <v>43466</v>
      </c>
      <c r="S65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5" s="71" t="s">
        <v>18</v>
      </c>
      <c r="U65" s="71" t="s">
        <v>18</v>
      </c>
      <c r="V65" s="80" t="s">
        <v>18</v>
      </c>
      <c r="W65" s="80" t="s">
        <v>83</v>
      </c>
      <c r="X65" s="91" t="s">
        <v>141</v>
      </c>
    </row>
    <row r="66" spans="1:24" x14ac:dyDescent="0.3">
      <c r="A66" s="70" t="s">
        <v>21</v>
      </c>
      <c r="B66" s="72" t="s">
        <v>228</v>
      </c>
      <c r="C66" s="77" t="s">
        <v>616</v>
      </c>
      <c r="D66" s="77" t="s">
        <v>229</v>
      </c>
      <c r="E66" s="71">
        <v>44834</v>
      </c>
      <c r="F66" s="78">
        <v>1347305.19</v>
      </c>
      <c r="G66" s="78">
        <v>0</v>
      </c>
      <c r="H66" s="78">
        <v>0</v>
      </c>
      <c r="I66" s="78">
        <v>1358889.59</v>
      </c>
      <c r="J66" s="78">
        <v>11584.4</v>
      </c>
      <c r="K66" s="79">
        <v>149</v>
      </c>
      <c r="L66" s="79">
        <v>149</v>
      </c>
      <c r="M66" s="79">
        <v>0</v>
      </c>
      <c r="N66" s="108">
        <v>0</v>
      </c>
      <c r="O66" s="6">
        <f>Table_OTOB_YTD[[#This Row],[CHARGED DAYS]]-Table_OTOB_YTD[[#This Row],[CONTRACT DAYS]]-Table_OTOB_YTD[[#This Row],[THIRD PARTY DAYS ADDED]]</f>
        <v>0</v>
      </c>
      <c r="P66" s="76" t="s">
        <v>85</v>
      </c>
      <c r="Q66" s="76" t="s">
        <v>140</v>
      </c>
      <c r="R66" s="80">
        <v>43466</v>
      </c>
      <c r="S66" s="80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6" s="71" t="s">
        <v>18</v>
      </c>
      <c r="U66" s="71" t="s">
        <v>18</v>
      </c>
      <c r="V66" s="80" t="s">
        <v>18</v>
      </c>
      <c r="W66" s="80" t="s">
        <v>83</v>
      </c>
      <c r="X66" s="91" t="s">
        <v>141</v>
      </c>
    </row>
    <row r="67" spans="1:24" x14ac:dyDescent="0.3">
      <c r="A67" s="92" t="s">
        <v>31</v>
      </c>
      <c r="B67" s="93" t="s">
        <v>230</v>
      </c>
      <c r="C67" s="94" t="s">
        <v>231</v>
      </c>
      <c r="D67" s="94" t="s">
        <v>232</v>
      </c>
      <c r="E67" s="95">
        <v>44837</v>
      </c>
      <c r="F67" s="96">
        <v>1393431.98</v>
      </c>
      <c r="G67" s="96">
        <v>0</v>
      </c>
      <c r="H67" s="96">
        <v>0</v>
      </c>
      <c r="I67" s="96">
        <v>1529339.94</v>
      </c>
      <c r="J67" s="96">
        <v>135907.96</v>
      </c>
      <c r="K67" s="97">
        <v>45</v>
      </c>
      <c r="L67" s="97">
        <v>45</v>
      </c>
      <c r="M67" s="97">
        <v>0</v>
      </c>
      <c r="N67" s="108">
        <v>0</v>
      </c>
      <c r="O67" s="6">
        <f>Table_OTOB_YTD[[#This Row],[CHARGED DAYS]]-Table_OTOB_YTD[[#This Row],[CONTRACT DAYS]]-Table_OTOB_YTD[[#This Row],[THIRD PARTY DAYS ADDED]]</f>
        <v>0</v>
      </c>
      <c r="P67" s="98" t="s">
        <v>233</v>
      </c>
      <c r="Q67" s="98" t="s">
        <v>234</v>
      </c>
      <c r="R67" s="99">
        <v>43466</v>
      </c>
      <c r="S6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7" s="95" t="s">
        <v>18</v>
      </c>
      <c r="U67" s="95" t="s">
        <v>18</v>
      </c>
      <c r="V67" s="99" t="s">
        <v>18</v>
      </c>
      <c r="W67" s="99" t="s">
        <v>83</v>
      </c>
      <c r="X67" s="99" t="s">
        <v>141</v>
      </c>
    </row>
    <row r="68" spans="1:24" x14ac:dyDescent="0.3">
      <c r="A68" s="92" t="s">
        <v>21</v>
      </c>
      <c r="B68" s="93" t="s">
        <v>235</v>
      </c>
      <c r="C68" s="94" t="s">
        <v>236</v>
      </c>
      <c r="D68" s="94" t="s">
        <v>93</v>
      </c>
      <c r="E68" s="95">
        <v>44837</v>
      </c>
      <c r="F68" s="96">
        <v>2613600.86</v>
      </c>
      <c r="G68" s="96">
        <v>256881.18</v>
      </c>
      <c r="H68" s="96">
        <v>0</v>
      </c>
      <c r="I68" s="96">
        <v>2799440.38</v>
      </c>
      <c r="J68" s="96">
        <v>185839.52</v>
      </c>
      <c r="K68" s="97">
        <v>135</v>
      </c>
      <c r="L68" s="97">
        <v>158</v>
      </c>
      <c r="M68" s="97">
        <v>28</v>
      </c>
      <c r="N68" s="108">
        <v>0</v>
      </c>
      <c r="O68" s="6">
        <f>Table_OTOB_YTD[[#This Row],[CHARGED DAYS]]-Table_OTOB_YTD[[#This Row],[CONTRACT DAYS]]-Table_OTOB_YTD[[#This Row],[THIRD PARTY DAYS ADDED]]</f>
        <v>23</v>
      </c>
      <c r="P68" s="98" t="s">
        <v>233</v>
      </c>
      <c r="Q68" s="98" t="s">
        <v>234</v>
      </c>
      <c r="R68" s="99">
        <v>43466</v>
      </c>
      <c r="S6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8" s="95" t="s">
        <v>18</v>
      </c>
      <c r="U68" s="95" t="s">
        <v>18</v>
      </c>
      <c r="V68" s="99" t="s">
        <v>18</v>
      </c>
      <c r="W68" s="99" t="s">
        <v>83</v>
      </c>
      <c r="X68" s="99" t="s">
        <v>141</v>
      </c>
    </row>
    <row r="69" spans="1:24" x14ac:dyDescent="0.3">
      <c r="A69" s="92" t="s">
        <v>21</v>
      </c>
      <c r="B69" s="93" t="s">
        <v>237</v>
      </c>
      <c r="C69" s="94" t="s">
        <v>238</v>
      </c>
      <c r="D69" s="94" t="s">
        <v>239</v>
      </c>
      <c r="E69" s="95">
        <v>44837</v>
      </c>
      <c r="F69" s="96">
        <v>4506272.5199999996</v>
      </c>
      <c r="G69" s="96">
        <v>-90963.150000000009</v>
      </c>
      <c r="H69" s="96">
        <v>0</v>
      </c>
      <c r="I69" s="96">
        <v>4685432.8499999996</v>
      </c>
      <c r="J69" s="96">
        <v>179160.33</v>
      </c>
      <c r="K69" s="97">
        <v>75</v>
      </c>
      <c r="L69" s="97">
        <v>85</v>
      </c>
      <c r="M69" s="97">
        <v>11</v>
      </c>
      <c r="N69" s="108">
        <v>0</v>
      </c>
      <c r="O69" s="6">
        <f>Table_OTOB_YTD[[#This Row],[CHARGED DAYS]]-Table_OTOB_YTD[[#This Row],[CONTRACT DAYS]]-Table_OTOB_YTD[[#This Row],[THIRD PARTY DAYS ADDED]]</f>
        <v>10</v>
      </c>
      <c r="P69" s="98" t="s">
        <v>233</v>
      </c>
      <c r="Q69" s="98" t="s">
        <v>234</v>
      </c>
      <c r="R69" s="99">
        <v>43466</v>
      </c>
      <c r="S6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69" s="95" t="s">
        <v>18</v>
      </c>
      <c r="U69" s="95" t="s">
        <v>18</v>
      </c>
      <c r="V69" s="99" t="s">
        <v>18</v>
      </c>
      <c r="W69" s="99" t="s">
        <v>83</v>
      </c>
      <c r="X69" s="99" t="s">
        <v>141</v>
      </c>
    </row>
    <row r="70" spans="1:24" x14ac:dyDescent="0.3">
      <c r="A70" s="92" t="s">
        <v>69</v>
      </c>
      <c r="B70" s="93" t="s">
        <v>240</v>
      </c>
      <c r="C70" s="94" t="s">
        <v>241</v>
      </c>
      <c r="D70" s="94" t="s">
        <v>239</v>
      </c>
      <c r="E70" s="95">
        <v>44838</v>
      </c>
      <c r="F70" s="96">
        <v>2827413.51</v>
      </c>
      <c r="G70" s="96">
        <v>186615.84</v>
      </c>
      <c r="H70" s="96">
        <v>0</v>
      </c>
      <c r="I70" s="96">
        <v>3053844.49</v>
      </c>
      <c r="J70" s="96">
        <v>226430.98</v>
      </c>
      <c r="K70" s="97">
        <v>150</v>
      </c>
      <c r="L70" s="97">
        <v>217</v>
      </c>
      <c r="M70" s="97">
        <v>9</v>
      </c>
      <c r="N70" s="108">
        <v>0</v>
      </c>
      <c r="O70" s="6">
        <f>Table_OTOB_YTD[[#This Row],[CHARGED DAYS]]-Table_OTOB_YTD[[#This Row],[CONTRACT DAYS]]-Table_OTOB_YTD[[#This Row],[THIRD PARTY DAYS ADDED]]</f>
        <v>67</v>
      </c>
      <c r="P70" s="98" t="s">
        <v>233</v>
      </c>
      <c r="Q70" s="98" t="s">
        <v>234</v>
      </c>
      <c r="R70" s="99">
        <v>43466</v>
      </c>
      <c r="S7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0" s="95" t="s">
        <v>18</v>
      </c>
      <c r="U70" s="95" t="s">
        <v>18</v>
      </c>
      <c r="V70" s="99" t="s">
        <v>18</v>
      </c>
      <c r="W70" s="99" t="s">
        <v>83</v>
      </c>
      <c r="X70" s="99" t="s">
        <v>141</v>
      </c>
    </row>
    <row r="71" spans="1:24" x14ac:dyDescent="0.3">
      <c r="A71" s="92" t="s">
        <v>23</v>
      </c>
      <c r="B71" s="93" t="s">
        <v>242</v>
      </c>
      <c r="C71" s="94" t="s">
        <v>243</v>
      </c>
      <c r="D71" s="94" t="s">
        <v>244</v>
      </c>
      <c r="E71" s="95">
        <v>44840</v>
      </c>
      <c r="F71" s="96">
        <v>549093.98</v>
      </c>
      <c r="G71" s="96">
        <v>0</v>
      </c>
      <c r="H71" s="96">
        <v>0</v>
      </c>
      <c r="I71" s="96">
        <v>547146.43000000005</v>
      </c>
      <c r="J71" s="96">
        <v>-1947.55</v>
      </c>
      <c r="K71" s="97">
        <v>47</v>
      </c>
      <c r="L71" s="97">
        <v>43</v>
      </c>
      <c r="M71" s="97">
        <v>0</v>
      </c>
      <c r="N71" s="108">
        <v>0</v>
      </c>
      <c r="O71" s="6">
        <f>Table_OTOB_YTD[[#This Row],[CHARGED DAYS]]-Table_OTOB_YTD[[#This Row],[CONTRACT DAYS]]-Table_OTOB_YTD[[#This Row],[THIRD PARTY DAYS ADDED]]</f>
        <v>-4</v>
      </c>
      <c r="P71" s="98" t="s">
        <v>233</v>
      </c>
      <c r="Q71" s="98" t="s">
        <v>234</v>
      </c>
      <c r="R71" s="99">
        <v>43466</v>
      </c>
      <c r="S7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1" s="95" t="s">
        <v>18</v>
      </c>
      <c r="U71" s="95" t="s">
        <v>18</v>
      </c>
      <c r="V71" s="99" t="s">
        <v>18</v>
      </c>
      <c r="W71" s="99" t="s">
        <v>83</v>
      </c>
      <c r="X71" s="99" t="s">
        <v>141</v>
      </c>
    </row>
    <row r="72" spans="1:24" x14ac:dyDescent="0.3">
      <c r="A72" s="92" t="s">
        <v>17</v>
      </c>
      <c r="B72" s="93" t="s">
        <v>245</v>
      </c>
      <c r="C72" s="94" t="s">
        <v>39</v>
      </c>
      <c r="D72" s="94" t="s">
        <v>246</v>
      </c>
      <c r="E72" s="95">
        <v>44840</v>
      </c>
      <c r="F72" s="96">
        <v>23618552.640000001</v>
      </c>
      <c r="G72" s="96">
        <v>2062276.31</v>
      </c>
      <c r="H72" s="96">
        <v>91191.92</v>
      </c>
      <c r="I72" s="96">
        <v>26254604.670000002</v>
      </c>
      <c r="J72" s="96">
        <v>2544860.11</v>
      </c>
      <c r="K72" s="97">
        <v>318</v>
      </c>
      <c r="L72" s="97">
        <v>699</v>
      </c>
      <c r="M72" s="97">
        <v>381</v>
      </c>
      <c r="N72" s="108">
        <v>0</v>
      </c>
      <c r="O72" s="6">
        <f>Table_OTOB_YTD[[#This Row],[CHARGED DAYS]]-Table_OTOB_YTD[[#This Row],[CONTRACT DAYS]]-Table_OTOB_YTD[[#This Row],[THIRD PARTY DAYS ADDED]]</f>
        <v>381</v>
      </c>
      <c r="P72" s="98" t="s">
        <v>233</v>
      </c>
      <c r="Q72" s="98" t="s">
        <v>234</v>
      </c>
      <c r="R72" s="99">
        <v>43466</v>
      </c>
      <c r="S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2" s="95" t="s">
        <v>18</v>
      </c>
      <c r="U72" s="95" t="s">
        <v>18</v>
      </c>
      <c r="V72" s="99" t="s">
        <v>16</v>
      </c>
      <c r="W72" s="99" t="s">
        <v>84</v>
      </c>
      <c r="X72" s="99" t="s">
        <v>141</v>
      </c>
    </row>
    <row r="73" spans="1:24" x14ac:dyDescent="0.3">
      <c r="A73" s="92" t="s">
        <v>104</v>
      </c>
      <c r="B73" s="93" t="s">
        <v>247</v>
      </c>
      <c r="C73" s="94" t="s">
        <v>248</v>
      </c>
      <c r="D73" s="94" t="s">
        <v>249</v>
      </c>
      <c r="E73" s="95">
        <v>44840</v>
      </c>
      <c r="F73" s="96">
        <v>2973230.5</v>
      </c>
      <c r="G73" s="96">
        <v>235176.5</v>
      </c>
      <c r="H73" s="96">
        <v>0</v>
      </c>
      <c r="I73" s="96">
        <v>3344519.74</v>
      </c>
      <c r="J73" s="96">
        <v>371289.24</v>
      </c>
      <c r="K73" s="97">
        <v>320</v>
      </c>
      <c r="L73" s="97">
        <v>273</v>
      </c>
      <c r="M73" s="97">
        <v>0</v>
      </c>
      <c r="N73" s="108">
        <v>0</v>
      </c>
      <c r="O73" s="6">
        <f>Table_OTOB_YTD[[#This Row],[CHARGED DAYS]]-Table_OTOB_YTD[[#This Row],[CONTRACT DAYS]]-Table_OTOB_YTD[[#This Row],[THIRD PARTY DAYS ADDED]]</f>
        <v>-47</v>
      </c>
      <c r="P73" s="98" t="s">
        <v>233</v>
      </c>
      <c r="Q73" s="98" t="s">
        <v>234</v>
      </c>
      <c r="R73" s="99">
        <v>43466</v>
      </c>
      <c r="S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3" s="95" t="s">
        <v>18</v>
      </c>
      <c r="U73" s="95" t="s">
        <v>18</v>
      </c>
      <c r="V73" s="99" t="s">
        <v>18</v>
      </c>
      <c r="W73" s="99" t="s">
        <v>83</v>
      </c>
      <c r="X73" s="99" t="s">
        <v>141</v>
      </c>
    </row>
    <row r="74" spans="1:24" x14ac:dyDescent="0.3">
      <c r="A74" s="92" t="s">
        <v>28</v>
      </c>
      <c r="B74" s="93" t="s">
        <v>250</v>
      </c>
      <c r="C74" s="94" t="s">
        <v>251</v>
      </c>
      <c r="D74" s="94" t="s">
        <v>102</v>
      </c>
      <c r="E74" s="95">
        <v>44840</v>
      </c>
      <c r="F74" s="96">
        <v>3461445</v>
      </c>
      <c r="G74" s="96">
        <v>603352.27</v>
      </c>
      <c r="H74" s="96">
        <v>0</v>
      </c>
      <c r="I74" s="96">
        <v>4351437.55</v>
      </c>
      <c r="J74" s="96">
        <v>889992.55</v>
      </c>
      <c r="K74" s="97">
        <v>140</v>
      </c>
      <c r="L74" s="97">
        <v>293</v>
      </c>
      <c r="M74" s="97">
        <v>185</v>
      </c>
      <c r="N74" s="108">
        <v>0</v>
      </c>
      <c r="O74" s="6">
        <f>Table_OTOB_YTD[[#This Row],[CHARGED DAYS]]-Table_OTOB_YTD[[#This Row],[CONTRACT DAYS]]-Table_OTOB_YTD[[#This Row],[THIRD PARTY DAYS ADDED]]</f>
        <v>153</v>
      </c>
      <c r="P74" s="98" t="s">
        <v>233</v>
      </c>
      <c r="Q74" s="98" t="s">
        <v>234</v>
      </c>
      <c r="R74" s="99">
        <v>43466</v>
      </c>
      <c r="S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4" s="95" t="s">
        <v>18</v>
      </c>
      <c r="U74" s="95" t="s">
        <v>18</v>
      </c>
      <c r="V74" s="99" t="s">
        <v>18</v>
      </c>
      <c r="W74" s="99" t="s">
        <v>83</v>
      </c>
      <c r="X74" s="99" t="s">
        <v>141</v>
      </c>
    </row>
    <row r="75" spans="1:24" x14ac:dyDescent="0.3">
      <c r="A75" s="92" t="s">
        <v>109</v>
      </c>
      <c r="B75" s="93" t="s">
        <v>252</v>
      </c>
      <c r="C75" s="94" t="s">
        <v>253</v>
      </c>
      <c r="D75" s="94" t="s">
        <v>254</v>
      </c>
      <c r="E75" s="95">
        <v>44840</v>
      </c>
      <c r="F75" s="96">
        <v>7507421.9199999999</v>
      </c>
      <c r="G75" s="96">
        <v>-1572037.44</v>
      </c>
      <c r="H75" s="96">
        <v>0</v>
      </c>
      <c r="I75" s="96">
        <v>5493611.7699999996</v>
      </c>
      <c r="J75" s="96">
        <v>-2013810.15</v>
      </c>
      <c r="K75" s="97">
        <v>50</v>
      </c>
      <c r="L75" s="97">
        <v>106</v>
      </c>
      <c r="M75" s="97">
        <v>0</v>
      </c>
      <c r="N75" s="108">
        <v>0</v>
      </c>
      <c r="O75" s="6">
        <f>Table_OTOB_YTD[[#This Row],[CHARGED DAYS]]-Table_OTOB_YTD[[#This Row],[CONTRACT DAYS]]-Table_OTOB_YTD[[#This Row],[THIRD PARTY DAYS ADDED]]</f>
        <v>56</v>
      </c>
      <c r="P75" s="98" t="s">
        <v>233</v>
      </c>
      <c r="Q75" s="98" t="s">
        <v>234</v>
      </c>
      <c r="R75" s="99">
        <v>43466</v>
      </c>
      <c r="S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5" s="95" t="s">
        <v>18</v>
      </c>
      <c r="U75" s="95" t="s">
        <v>18</v>
      </c>
      <c r="V75" s="99" t="s">
        <v>18</v>
      </c>
      <c r="W75" s="99" t="s">
        <v>83</v>
      </c>
      <c r="X75" s="99" t="s">
        <v>141</v>
      </c>
    </row>
    <row r="76" spans="1:24" x14ac:dyDescent="0.3">
      <c r="A76" s="92" t="s">
        <v>98</v>
      </c>
      <c r="B76" s="93" t="s">
        <v>255</v>
      </c>
      <c r="C76" s="94" t="s">
        <v>98</v>
      </c>
      <c r="D76" s="94" t="s">
        <v>20</v>
      </c>
      <c r="E76" s="95">
        <v>44841</v>
      </c>
      <c r="F76" s="96">
        <v>3499999.99</v>
      </c>
      <c r="G76" s="96">
        <v>0</v>
      </c>
      <c r="H76" s="96">
        <v>0</v>
      </c>
      <c r="I76" s="96">
        <v>3574982.37</v>
      </c>
      <c r="J76" s="96">
        <v>74982.38</v>
      </c>
      <c r="K76" s="97">
        <v>70</v>
      </c>
      <c r="L76" s="97">
        <v>69</v>
      </c>
      <c r="M76" s="97">
        <v>0</v>
      </c>
      <c r="N76" s="108">
        <v>0</v>
      </c>
      <c r="O76" s="6">
        <f>Table_OTOB_YTD[[#This Row],[CHARGED DAYS]]-Table_OTOB_YTD[[#This Row],[CONTRACT DAYS]]-Table_OTOB_YTD[[#This Row],[THIRD PARTY DAYS ADDED]]</f>
        <v>-1</v>
      </c>
      <c r="P76" s="98" t="s">
        <v>233</v>
      </c>
      <c r="Q76" s="98" t="s">
        <v>234</v>
      </c>
      <c r="R76" s="99">
        <v>43466</v>
      </c>
      <c r="S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6" s="95" t="s">
        <v>18</v>
      </c>
      <c r="U76" s="95" t="s">
        <v>18</v>
      </c>
      <c r="V76" s="99" t="s">
        <v>18</v>
      </c>
      <c r="W76" s="99" t="s">
        <v>83</v>
      </c>
      <c r="X76" s="99" t="s">
        <v>141</v>
      </c>
    </row>
    <row r="77" spans="1:24" x14ac:dyDescent="0.3">
      <c r="A77" s="92" t="s">
        <v>17</v>
      </c>
      <c r="B77" s="93" t="s">
        <v>256</v>
      </c>
      <c r="C77" s="94" t="s">
        <v>257</v>
      </c>
      <c r="D77" s="94" t="s">
        <v>258</v>
      </c>
      <c r="E77" s="95">
        <v>44845</v>
      </c>
      <c r="F77" s="96">
        <v>3987883.56</v>
      </c>
      <c r="G77" s="96">
        <v>268979</v>
      </c>
      <c r="H77" s="96">
        <v>0</v>
      </c>
      <c r="I77" s="96">
        <v>3976915.29</v>
      </c>
      <c r="J77" s="96">
        <v>-10968.27</v>
      </c>
      <c r="K77" s="97">
        <v>162</v>
      </c>
      <c r="L77" s="97">
        <v>159</v>
      </c>
      <c r="M77" s="97">
        <v>0</v>
      </c>
      <c r="N77" s="108">
        <v>0</v>
      </c>
      <c r="O77" s="6">
        <f>Table_OTOB_YTD[[#This Row],[CHARGED DAYS]]-Table_OTOB_YTD[[#This Row],[CONTRACT DAYS]]-Table_OTOB_YTD[[#This Row],[THIRD PARTY DAYS ADDED]]</f>
        <v>-3</v>
      </c>
      <c r="P77" s="98" t="s">
        <v>233</v>
      </c>
      <c r="Q77" s="98" t="s">
        <v>234</v>
      </c>
      <c r="R77" s="99">
        <v>43466</v>
      </c>
      <c r="S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7" s="95" t="s">
        <v>18</v>
      </c>
      <c r="U77" s="95" t="s">
        <v>18</v>
      </c>
      <c r="V77" s="99" t="s">
        <v>18</v>
      </c>
      <c r="W77" s="99" t="s">
        <v>83</v>
      </c>
      <c r="X77" s="99" t="s">
        <v>141</v>
      </c>
    </row>
    <row r="78" spans="1:24" x14ac:dyDescent="0.3">
      <c r="A78" s="92" t="s">
        <v>25</v>
      </c>
      <c r="B78" s="93" t="s">
        <v>259</v>
      </c>
      <c r="C78" s="94" t="s">
        <v>25</v>
      </c>
      <c r="D78" s="94" t="s">
        <v>260</v>
      </c>
      <c r="E78" s="95">
        <v>44845</v>
      </c>
      <c r="F78" s="96">
        <v>12469180.73</v>
      </c>
      <c r="G78" s="96">
        <v>447989.71</v>
      </c>
      <c r="H78" s="96">
        <v>18261.810000000001</v>
      </c>
      <c r="I78" s="96">
        <v>12231781.119999999</v>
      </c>
      <c r="J78" s="96">
        <v>-255661.42</v>
      </c>
      <c r="K78" s="97">
        <v>427</v>
      </c>
      <c r="L78" s="97">
        <v>466</v>
      </c>
      <c r="M78" s="97">
        <v>41</v>
      </c>
      <c r="N78" s="108">
        <v>0</v>
      </c>
      <c r="O78" s="6">
        <f>Table_OTOB_YTD[[#This Row],[CHARGED DAYS]]-Table_OTOB_YTD[[#This Row],[CONTRACT DAYS]]-Table_OTOB_YTD[[#This Row],[THIRD PARTY DAYS ADDED]]</f>
        <v>39</v>
      </c>
      <c r="P78" s="98" t="s">
        <v>233</v>
      </c>
      <c r="Q78" s="98" t="s">
        <v>234</v>
      </c>
      <c r="R78" s="99">
        <v>43466</v>
      </c>
      <c r="S7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8" s="95" t="s">
        <v>18</v>
      </c>
      <c r="U78" s="95" t="s">
        <v>16</v>
      </c>
      <c r="V78" s="99" t="s">
        <v>18</v>
      </c>
      <c r="W78" s="99" t="s">
        <v>83</v>
      </c>
      <c r="X78" s="99" t="s">
        <v>141</v>
      </c>
    </row>
    <row r="79" spans="1:24" x14ac:dyDescent="0.3">
      <c r="A79" s="92" t="s">
        <v>108</v>
      </c>
      <c r="B79" s="93" t="s">
        <v>261</v>
      </c>
      <c r="C79" s="94" t="s">
        <v>262</v>
      </c>
      <c r="D79" s="94" t="s">
        <v>40</v>
      </c>
      <c r="E79" s="95">
        <v>44847</v>
      </c>
      <c r="F79" s="96">
        <v>6453181.6299999999</v>
      </c>
      <c r="G79" s="96">
        <v>-173986.98</v>
      </c>
      <c r="H79" s="96">
        <v>0</v>
      </c>
      <c r="I79" s="96">
        <v>6296640.6900000004</v>
      </c>
      <c r="J79" s="96">
        <v>-156540.94</v>
      </c>
      <c r="K79" s="97">
        <v>214</v>
      </c>
      <c r="L79" s="97">
        <v>105</v>
      </c>
      <c r="M79" s="97">
        <v>0</v>
      </c>
      <c r="N79" s="108">
        <v>0</v>
      </c>
      <c r="O79" s="6">
        <f>Table_OTOB_YTD[[#This Row],[CHARGED DAYS]]-Table_OTOB_YTD[[#This Row],[CONTRACT DAYS]]-Table_OTOB_YTD[[#This Row],[THIRD PARTY DAYS ADDED]]</f>
        <v>-109</v>
      </c>
      <c r="P79" s="98" t="s">
        <v>233</v>
      </c>
      <c r="Q79" s="98" t="s">
        <v>234</v>
      </c>
      <c r="R79" s="99">
        <v>43466</v>
      </c>
      <c r="S7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79" s="95" t="s">
        <v>18</v>
      </c>
      <c r="U79" s="95" t="s">
        <v>18</v>
      </c>
      <c r="V79" s="99" t="s">
        <v>18</v>
      </c>
      <c r="W79" s="99" t="s">
        <v>83</v>
      </c>
      <c r="X79" s="99" t="s">
        <v>141</v>
      </c>
    </row>
    <row r="80" spans="1:24" x14ac:dyDescent="0.3">
      <c r="A80" s="92" t="s">
        <v>69</v>
      </c>
      <c r="B80" s="93" t="s">
        <v>263</v>
      </c>
      <c r="C80" s="94" t="s">
        <v>241</v>
      </c>
      <c r="D80" s="94" t="s">
        <v>264</v>
      </c>
      <c r="E80" s="95">
        <v>44848</v>
      </c>
      <c r="F80" s="96">
        <v>1138920.94</v>
      </c>
      <c r="G80" s="96">
        <v>0</v>
      </c>
      <c r="H80" s="96">
        <v>0</v>
      </c>
      <c r="I80" s="96">
        <v>1135715.07</v>
      </c>
      <c r="J80" s="96">
        <v>-3205.87</v>
      </c>
      <c r="K80" s="97">
        <v>200</v>
      </c>
      <c r="L80" s="97">
        <v>168</v>
      </c>
      <c r="M80" s="97">
        <v>0</v>
      </c>
      <c r="N80" s="108">
        <v>0</v>
      </c>
      <c r="O80" s="6">
        <f>Table_OTOB_YTD[[#This Row],[CHARGED DAYS]]-Table_OTOB_YTD[[#This Row],[CONTRACT DAYS]]-Table_OTOB_YTD[[#This Row],[THIRD PARTY DAYS ADDED]]</f>
        <v>-32</v>
      </c>
      <c r="P80" s="98" t="s">
        <v>233</v>
      </c>
      <c r="Q80" s="98" t="s">
        <v>234</v>
      </c>
      <c r="R80" s="99">
        <v>43466</v>
      </c>
      <c r="S8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0" s="95" t="s">
        <v>18</v>
      </c>
      <c r="U80" s="95" t="s">
        <v>18</v>
      </c>
      <c r="V80" s="99" t="s">
        <v>18</v>
      </c>
      <c r="W80" s="99" t="s">
        <v>83</v>
      </c>
      <c r="X80" s="99" t="s">
        <v>141</v>
      </c>
    </row>
    <row r="81" spans="1:24" x14ac:dyDescent="0.3">
      <c r="A81" s="92" t="s">
        <v>69</v>
      </c>
      <c r="B81" s="93" t="s">
        <v>265</v>
      </c>
      <c r="C81" s="94" t="s">
        <v>138</v>
      </c>
      <c r="D81" s="94" t="s">
        <v>266</v>
      </c>
      <c r="E81" s="95">
        <v>44848</v>
      </c>
      <c r="F81" s="96">
        <v>11689370.970000001</v>
      </c>
      <c r="G81" s="96">
        <v>407564.02</v>
      </c>
      <c r="H81" s="96">
        <v>0</v>
      </c>
      <c r="I81" s="96">
        <v>13102845.73</v>
      </c>
      <c r="J81" s="96">
        <v>1413474.76</v>
      </c>
      <c r="K81" s="97">
        <v>320</v>
      </c>
      <c r="L81" s="97">
        <v>338</v>
      </c>
      <c r="M81" s="97">
        <v>0</v>
      </c>
      <c r="N81" s="108">
        <v>0</v>
      </c>
      <c r="O81" s="6">
        <f>Table_OTOB_YTD[[#This Row],[CHARGED DAYS]]-Table_OTOB_YTD[[#This Row],[CONTRACT DAYS]]-Table_OTOB_YTD[[#This Row],[THIRD PARTY DAYS ADDED]]</f>
        <v>18</v>
      </c>
      <c r="P81" s="98" t="s">
        <v>233</v>
      </c>
      <c r="Q81" s="98" t="s">
        <v>234</v>
      </c>
      <c r="R81" s="99">
        <v>43466</v>
      </c>
      <c r="S8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1" s="95" t="s">
        <v>18</v>
      </c>
      <c r="U81" s="95" t="s">
        <v>18</v>
      </c>
      <c r="V81" s="99" t="s">
        <v>18</v>
      </c>
      <c r="W81" s="99" t="s">
        <v>83</v>
      </c>
      <c r="X81" s="99" t="s">
        <v>141</v>
      </c>
    </row>
    <row r="82" spans="1:24" x14ac:dyDescent="0.3">
      <c r="A82" s="92" t="s">
        <v>104</v>
      </c>
      <c r="B82" s="93" t="s">
        <v>267</v>
      </c>
      <c r="C82" s="94" t="s">
        <v>105</v>
      </c>
      <c r="D82" s="94" t="s">
        <v>268</v>
      </c>
      <c r="E82" s="95">
        <v>44848</v>
      </c>
      <c r="F82" s="96">
        <v>2417981.6</v>
      </c>
      <c r="G82" s="96">
        <v>4019.1</v>
      </c>
      <c r="H82" s="96">
        <v>0</v>
      </c>
      <c r="I82" s="96">
        <v>2402111.9700000002</v>
      </c>
      <c r="J82" s="96">
        <v>-15869.63</v>
      </c>
      <c r="K82" s="97">
        <v>107</v>
      </c>
      <c r="L82" s="97">
        <v>118</v>
      </c>
      <c r="M82" s="97">
        <v>0</v>
      </c>
      <c r="N82" s="108">
        <v>0</v>
      </c>
      <c r="O82" s="6">
        <f>Table_OTOB_YTD[[#This Row],[CHARGED DAYS]]-Table_OTOB_YTD[[#This Row],[CONTRACT DAYS]]-Table_OTOB_YTD[[#This Row],[THIRD PARTY DAYS ADDED]]</f>
        <v>11</v>
      </c>
      <c r="P82" s="98" t="s">
        <v>233</v>
      </c>
      <c r="Q82" s="98" t="s">
        <v>234</v>
      </c>
      <c r="R82" s="99">
        <v>43466</v>
      </c>
      <c r="S8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2" s="95" t="s">
        <v>18</v>
      </c>
      <c r="U82" s="95" t="s">
        <v>18</v>
      </c>
      <c r="V82" s="99" t="s">
        <v>18</v>
      </c>
      <c r="W82" s="99" t="s">
        <v>83</v>
      </c>
      <c r="X82" s="99" t="s">
        <v>141</v>
      </c>
    </row>
    <row r="83" spans="1:24" x14ac:dyDescent="0.3">
      <c r="A83" s="92" t="s">
        <v>31</v>
      </c>
      <c r="B83" s="93" t="s">
        <v>269</v>
      </c>
      <c r="C83" s="94" t="s">
        <v>231</v>
      </c>
      <c r="D83" s="94" t="s">
        <v>270</v>
      </c>
      <c r="E83" s="95">
        <v>44848</v>
      </c>
      <c r="F83" s="96">
        <v>24827885.129999999</v>
      </c>
      <c r="G83" s="96">
        <v>1818240.53</v>
      </c>
      <c r="H83" s="96">
        <v>0</v>
      </c>
      <c r="I83" s="96">
        <v>27215230.969999999</v>
      </c>
      <c r="J83" s="96">
        <v>2387345.84</v>
      </c>
      <c r="K83" s="97">
        <v>680</v>
      </c>
      <c r="L83" s="97">
        <v>739</v>
      </c>
      <c r="M83" s="97">
        <v>66</v>
      </c>
      <c r="N83" s="108">
        <v>0</v>
      </c>
      <c r="O83" s="6">
        <f>Table_OTOB_YTD[[#This Row],[CHARGED DAYS]]-Table_OTOB_YTD[[#This Row],[CONTRACT DAYS]]-Table_OTOB_YTD[[#This Row],[THIRD PARTY DAYS ADDED]]</f>
        <v>59</v>
      </c>
      <c r="P83" s="98" t="s">
        <v>233</v>
      </c>
      <c r="Q83" s="98" t="s">
        <v>234</v>
      </c>
      <c r="R83" s="99">
        <v>43466</v>
      </c>
      <c r="S8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3" s="95" t="s">
        <v>16</v>
      </c>
      <c r="U83" s="95" t="s">
        <v>18</v>
      </c>
      <c r="V83" s="99" t="s">
        <v>16</v>
      </c>
      <c r="W83" s="99" t="s">
        <v>84</v>
      </c>
      <c r="X83" s="99" t="s">
        <v>141</v>
      </c>
    </row>
    <row r="84" spans="1:24" x14ac:dyDescent="0.3">
      <c r="A84" s="92" t="s">
        <v>98</v>
      </c>
      <c r="B84" s="93" t="s">
        <v>271</v>
      </c>
      <c r="C84" s="94" t="s">
        <v>98</v>
      </c>
      <c r="D84" s="94" t="s">
        <v>20</v>
      </c>
      <c r="E84" s="95">
        <v>44848</v>
      </c>
      <c r="F84" s="96">
        <v>2185433.4700000002</v>
      </c>
      <c r="G84" s="96">
        <v>263543.23</v>
      </c>
      <c r="H84" s="96">
        <v>0</v>
      </c>
      <c r="I84" s="96">
        <v>2447154.5</v>
      </c>
      <c r="J84" s="96">
        <v>261721.03</v>
      </c>
      <c r="K84" s="97">
        <v>90</v>
      </c>
      <c r="L84" s="97">
        <v>106</v>
      </c>
      <c r="M84" s="97">
        <v>16</v>
      </c>
      <c r="N84" s="108">
        <v>0</v>
      </c>
      <c r="O84" s="6">
        <f>Table_OTOB_YTD[[#This Row],[CHARGED DAYS]]-Table_OTOB_YTD[[#This Row],[CONTRACT DAYS]]-Table_OTOB_YTD[[#This Row],[THIRD PARTY DAYS ADDED]]</f>
        <v>16</v>
      </c>
      <c r="P84" s="98" t="s">
        <v>233</v>
      </c>
      <c r="Q84" s="98" t="s">
        <v>234</v>
      </c>
      <c r="R84" s="99">
        <v>43466</v>
      </c>
      <c r="S8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4" s="95" t="s">
        <v>18</v>
      </c>
      <c r="U84" s="95" t="s">
        <v>18</v>
      </c>
      <c r="V84" s="99" t="s">
        <v>18</v>
      </c>
      <c r="W84" s="99" t="s">
        <v>83</v>
      </c>
      <c r="X84" s="99" t="s">
        <v>141</v>
      </c>
    </row>
    <row r="85" spans="1:24" x14ac:dyDescent="0.3">
      <c r="A85" s="92" t="s">
        <v>272</v>
      </c>
      <c r="B85" s="93" t="s">
        <v>273</v>
      </c>
      <c r="C85" s="94" t="s">
        <v>274</v>
      </c>
      <c r="D85" s="94" t="s">
        <v>275</v>
      </c>
      <c r="E85" s="95">
        <v>44848</v>
      </c>
      <c r="F85" s="96">
        <v>4573812.5</v>
      </c>
      <c r="G85" s="96">
        <v>0</v>
      </c>
      <c r="H85" s="96">
        <v>0</v>
      </c>
      <c r="I85" s="96">
        <v>4598920.55</v>
      </c>
      <c r="J85" s="96">
        <v>25108.05</v>
      </c>
      <c r="K85" s="97">
        <v>210</v>
      </c>
      <c r="L85" s="97">
        <v>144</v>
      </c>
      <c r="M85" s="97">
        <v>0</v>
      </c>
      <c r="N85" s="108">
        <v>0</v>
      </c>
      <c r="O85" s="6">
        <f>Table_OTOB_YTD[[#This Row],[CHARGED DAYS]]-Table_OTOB_YTD[[#This Row],[CONTRACT DAYS]]-Table_OTOB_YTD[[#This Row],[THIRD PARTY DAYS ADDED]]</f>
        <v>-66</v>
      </c>
      <c r="P85" s="98" t="s">
        <v>233</v>
      </c>
      <c r="Q85" s="98" t="s">
        <v>234</v>
      </c>
      <c r="R85" s="99">
        <v>43466</v>
      </c>
      <c r="S8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5" s="95" t="s">
        <v>18</v>
      </c>
      <c r="U85" s="95" t="s">
        <v>18</v>
      </c>
      <c r="V85" s="99" t="s">
        <v>18</v>
      </c>
      <c r="W85" s="99" t="s">
        <v>83</v>
      </c>
      <c r="X85" s="99" t="s">
        <v>141</v>
      </c>
    </row>
    <row r="86" spans="1:24" x14ac:dyDescent="0.3">
      <c r="A86" s="92" t="s">
        <v>272</v>
      </c>
      <c r="B86" s="93" t="s">
        <v>276</v>
      </c>
      <c r="C86" s="94" t="s">
        <v>274</v>
      </c>
      <c r="D86" s="94" t="s">
        <v>277</v>
      </c>
      <c r="E86" s="95">
        <v>44848</v>
      </c>
      <c r="F86" s="96">
        <v>2447065.1</v>
      </c>
      <c r="G86" s="96">
        <v>13230</v>
      </c>
      <c r="H86" s="96">
        <v>0</v>
      </c>
      <c r="I86" s="96">
        <v>2304413.2799999998</v>
      </c>
      <c r="J86" s="96">
        <v>-142651.82</v>
      </c>
      <c r="K86" s="97">
        <v>270</v>
      </c>
      <c r="L86" s="97">
        <v>234</v>
      </c>
      <c r="M86" s="97">
        <v>0</v>
      </c>
      <c r="N86" s="108">
        <v>0</v>
      </c>
      <c r="O86" s="6">
        <f>Table_OTOB_YTD[[#This Row],[CHARGED DAYS]]-Table_OTOB_YTD[[#This Row],[CONTRACT DAYS]]-Table_OTOB_YTD[[#This Row],[THIRD PARTY DAYS ADDED]]</f>
        <v>-36</v>
      </c>
      <c r="P86" s="98" t="s">
        <v>233</v>
      </c>
      <c r="Q86" s="98" t="s">
        <v>234</v>
      </c>
      <c r="R86" s="99">
        <v>43466</v>
      </c>
      <c r="S8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6" s="95" t="s">
        <v>18</v>
      </c>
      <c r="U86" s="95" t="s">
        <v>18</v>
      </c>
      <c r="V86" s="99" t="s">
        <v>18</v>
      </c>
      <c r="W86" s="99" t="s">
        <v>83</v>
      </c>
      <c r="X86" s="99" t="s">
        <v>141</v>
      </c>
    </row>
    <row r="87" spans="1:24" x14ac:dyDescent="0.3">
      <c r="A87" s="92" t="s">
        <v>88</v>
      </c>
      <c r="B87" s="93" t="s">
        <v>278</v>
      </c>
      <c r="C87" s="94" t="s">
        <v>279</v>
      </c>
      <c r="D87" s="94" t="s">
        <v>117</v>
      </c>
      <c r="E87" s="95">
        <v>44851</v>
      </c>
      <c r="F87" s="96">
        <v>6336098.6600000001</v>
      </c>
      <c r="G87" s="96">
        <v>31880.25</v>
      </c>
      <c r="H87" s="96">
        <v>0</v>
      </c>
      <c r="I87" s="96">
        <v>6588495.1600000001</v>
      </c>
      <c r="J87" s="96">
        <v>252396.5</v>
      </c>
      <c r="K87" s="97">
        <v>76</v>
      </c>
      <c r="L87" s="97">
        <v>78</v>
      </c>
      <c r="M87" s="97">
        <v>4</v>
      </c>
      <c r="N87" s="108">
        <v>0</v>
      </c>
      <c r="O87" s="6">
        <f>Table_OTOB_YTD[[#This Row],[CHARGED DAYS]]-Table_OTOB_YTD[[#This Row],[CONTRACT DAYS]]-Table_OTOB_YTD[[#This Row],[THIRD PARTY DAYS ADDED]]</f>
        <v>2</v>
      </c>
      <c r="P87" s="98" t="s">
        <v>233</v>
      </c>
      <c r="Q87" s="98" t="s">
        <v>234</v>
      </c>
      <c r="R87" s="99">
        <v>43466</v>
      </c>
      <c r="S8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7" s="95" t="s">
        <v>18</v>
      </c>
      <c r="U87" s="95" t="s">
        <v>18</v>
      </c>
      <c r="V87" s="99" t="s">
        <v>18</v>
      </c>
      <c r="W87" s="99" t="s">
        <v>83</v>
      </c>
      <c r="X87" s="99" t="s">
        <v>141</v>
      </c>
    </row>
    <row r="88" spans="1:24" x14ac:dyDescent="0.3">
      <c r="A88" s="92" t="s">
        <v>41</v>
      </c>
      <c r="B88" s="93" t="s">
        <v>280</v>
      </c>
      <c r="C88" s="94" t="s">
        <v>281</v>
      </c>
      <c r="D88" s="94" t="s">
        <v>282</v>
      </c>
      <c r="E88" s="95">
        <v>44851</v>
      </c>
      <c r="F88" s="96">
        <v>6937459.1299999999</v>
      </c>
      <c r="G88" s="96">
        <v>0</v>
      </c>
      <c r="H88" s="96">
        <v>0</v>
      </c>
      <c r="I88" s="96">
        <v>7268105.3200000003</v>
      </c>
      <c r="J88" s="96">
        <v>330646.19</v>
      </c>
      <c r="K88" s="97">
        <v>46</v>
      </c>
      <c r="L88" s="97">
        <v>21</v>
      </c>
      <c r="M88" s="97">
        <v>0</v>
      </c>
      <c r="N88" s="108">
        <v>0</v>
      </c>
      <c r="O88" s="6">
        <f>Table_OTOB_YTD[[#This Row],[CHARGED DAYS]]-Table_OTOB_YTD[[#This Row],[CONTRACT DAYS]]-Table_OTOB_YTD[[#This Row],[THIRD PARTY DAYS ADDED]]</f>
        <v>-25</v>
      </c>
      <c r="P88" s="98" t="s">
        <v>233</v>
      </c>
      <c r="Q88" s="98" t="s">
        <v>234</v>
      </c>
      <c r="R88" s="99">
        <v>43466</v>
      </c>
      <c r="S8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8" s="95" t="s">
        <v>18</v>
      </c>
      <c r="U88" s="95" t="s">
        <v>18</v>
      </c>
      <c r="V88" s="99" t="s">
        <v>18</v>
      </c>
      <c r="W88" s="99" t="s">
        <v>83</v>
      </c>
      <c r="X88" s="99" t="s">
        <v>141</v>
      </c>
    </row>
    <row r="89" spans="1:24" x14ac:dyDescent="0.3">
      <c r="A89" s="92" t="s">
        <v>21</v>
      </c>
      <c r="B89" s="93" t="s">
        <v>283</v>
      </c>
      <c r="C89" s="94" t="s">
        <v>99</v>
      </c>
      <c r="D89" s="94" t="s">
        <v>284</v>
      </c>
      <c r="E89" s="95">
        <v>44851</v>
      </c>
      <c r="F89" s="96">
        <v>1368475.9</v>
      </c>
      <c r="G89" s="96">
        <v>0</v>
      </c>
      <c r="H89" s="96">
        <v>0</v>
      </c>
      <c r="I89" s="96">
        <v>1329360.1000000001</v>
      </c>
      <c r="J89" s="96">
        <v>-39115.800000000003</v>
      </c>
      <c r="K89" s="97">
        <v>120</v>
      </c>
      <c r="L89" s="97">
        <v>143</v>
      </c>
      <c r="M89" s="97">
        <v>23</v>
      </c>
      <c r="N89" s="108">
        <v>0</v>
      </c>
      <c r="O89" s="6">
        <f>Table_OTOB_YTD[[#This Row],[CHARGED DAYS]]-Table_OTOB_YTD[[#This Row],[CONTRACT DAYS]]-Table_OTOB_YTD[[#This Row],[THIRD PARTY DAYS ADDED]]</f>
        <v>23</v>
      </c>
      <c r="P89" s="98" t="s">
        <v>233</v>
      </c>
      <c r="Q89" s="98" t="s">
        <v>234</v>
      </c>
      <c r="R89" s="99">
        <v>43466</v>
      </c>
      <c r="S8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89" s="95" t="s">
        <v>18</v>
      </c>
      <c r="U89" s="95" t="s">
        <v>16</v>
      </c>
      <c r="V89" s="99" t="s">
        <v>18</v>
      </c>
      <c r="W89" s="99" t="s">
        <v>83</v>
      </c>
      <c r="X89" s="99" t="s">
        <v>141</v>
      </c>
    </row>
    <row r="90" spans="1:24" x14ac:dyDescent="0.3">
      <c r="A90" s="92" t="s">
        <v>23</v>
      </c>
      <c r="B90" s="93" t="s">
        <v>285</v>
      </c>
      <c r="C90" s="94" t="s">
        <v>286</v>
      </c>
      <c r="D90" s="94" t="s">
        <v>287</v>
      </c>
      <c r="E90" s="95">
        <v>44852</v>
      </c>
      <c r="F90" s="96">
        <v>4261779.4800000004</v>
      </c>
      <c r="G90" s="96">
        <v>-283459.45</v>
      </c>
      <c r="H90" s="96">
        <v>0</v>
      </c>
      <c r="I90" s="96">
        <v>4005729.36</v>
      </c>
      <c r="J90" s="96">
        <v>-256050.12</v>
      </c>
      <c r="K90" s="97">
        <v>253</v>
      </c>
      <c r="L90" s="97">
        <v>484</v>
      </c>
      <c r="M90" s="97">
        <v>5</v>
      </c>
      <c r="N90" s="108">
        <v>0</v>
      </c>
      <c r="O90" s="6">
        <f>Table_OTOB_YTD[[#This Row],[CHARGED DAYS]]-Table_OTOB_YTD[[#This Row],[CONTRACT DAYS]]-Table_OTOB_YTD[[#This Row],[THIRD PARTY DAYS ADDED]]</f>
        <v>231</v>
      </c>
      <c r="P90" s="98" t="s">
        <v>233</v>
      </c>
      <c r="Q90" s="98" t="s">
        <v>234</v>
      </c>
      <c r="R90" s="99">
        <v>43466</v>
      </c>
      <c r="S9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0" s="95" t="s">
        <v>18</v>
      </c>
      <c r="U90" s="95" t="s">
        <v>18</v>
      </c>
      <c r="V90" s="99" t="s">
        <v>16</v>
      </c>
      <c r="W90" s="99" t="s">
        <v>83</v>
      </c>
      <c r="X90" s="99" t="s">
        <v>141</v>
      </c>
    </row>
    <row r="91" spans="1:24" x14ac:dyDescent="0.3">
      <c r="A91" s="92" t="s">
        <v>88</v>
      </c>
      <c r="B91" s="93" t="s">
        <v>288</v>
      </c>
      <c r="C91" s="94" t="s">
        <v>289</v>
      </c>
      <c r="D91" s="94" t="s">
        <v>290</v>
      </c>
      <c r="E91" s="95">
        <v>44852</v>
      </c>
      <c r="F91" s="96">
        <v>1149484.51</v>
      </c>
      <c r="G91" s="96">
        <v>38708.230000000003</v>
      </c>
      <c r="H91" s="96">
        <v>0</v>
      </c>
      <c r="I91" s="96">
        <v>1200113.46</v>
      </c>
      <c r="J91" s="96">
        <v>50628.95</v>
      </c>
      <c r="K91" s="97">
        <v>72</v>
      </c>
      <c r="L91" s="97">
        <v>70</v>
      </c>
      <c r="M91" s="97">
        <v>0</v>
      </c>
      <c r="N91" s="108">
        <v>0</v>
      </c>
      <c r="O91" s="6">
        <f>Table_OTOB_YTD[[#This Row],[CHARGED DAYS]]-Table_OTOB_YTD[[#This Row],[CONTRACT DAYS]]-Table_OTOB_YTD[[#This Row],[THIRD PARTY DAYS ADDED]]</f>
        <v>-2</v>
      </c>
      <c r="P91" s="98" t="s">
        <v>233</v>
      </c>
      <c r="Q91" s="98" t="s">
        <v>234</v>
      </c>
      <c r="R91" s="99">
        <v>43466</v>
      </c>
      <c r="S9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1" s="95" t="s">
        <v>18</v>
      </c>
      <c r="U91" s="95" t="s">
        <v>18</v>
      </c>
      <c r="V91" s="99" t="s">
        <v>18</v>
      </c>
      <c r="W91" s="99" t="s">
        <v>83</v>
      </c>
      <c r="X91" s="99" t="s">
        <v>141</v>
      </c>
    </row>
    <row r="92" spans="1:24" x14ac:dyDescent="0.3">
      <c r="A92" s="92" t="s">
        <v>17</v>
      </c>
      <c r="B92" s="93" t="s">
        <v>291</v>
      </c>
      <c r="C92" s="94" t="s">
        <v>39</v>
      </c>
      <c r="D92" s="94" t="s">
        <v>20</v>
      </c>
      <c r="E92" s="95">
        <v>44852</v>
      </c>
      <c r="F92" s="96">
        <v>2592102</v>
      </c>
      <c r="G92" s="96">
        <v>-474849.7</v>
      </c>
      <c r="H92" s="96">
        <v>0</v>
      </c>
      <c r="I92" s="96">
        <v>1905674.85</v>
      </c>
      <c r="J92" s="96">
        <v>-686427.15</v>
      </c>
      <c r="K92" s="97">
        <v>271</v>
      </c>
      <c r="L92" s="97">
        <v>265</v>
      </c>
      <c r="M92" s="97">
        <v>0</v>
      </c>
      <c r="N92" s="108">
        <v>0</v>
      </c>
      <c r="O92" s="6">
        <f>Table_OTOB_YTD[[#This Row],[CHARGED DAYS]]-Table_OTOB_YTD[[#This Row],[CONTRACT DAYS]]-Table_OTOB_YTD[[#This Row],[THIRD PARTY DAYS ADDED]]</f>
        <v>-6</v>
      </c>
      <c r="P92" s="98" t="s">
        <v>233</v>
      </c>
      <c r="Q92" s="98" t="s">
        <v>234</v>
      </c>
      <c r="R92" s="99">
        <v>43466</v>
      </c>
      <c r="S9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2" s="95" t="s">
        <v>18</v>
      </c>
      <c r="U92" s="95" t="s">
        <v>18</v>
      </c>
      <c r="V92" s="99" t="s">
        <v>18</v>
      </c>
      <c r="W92" s="99" t="s">
        <v>83</v>
      </c>
      <c r="X92" s="99" t="s">
        <v>141</v>
      </c>
    </row>
    <row r="93" spans="1:24" x14ac:dyDescent="0.3">
      <c r="A93" s="92" t="s">
        <v>17</v>
      </c>
      <c r="B93" s="93" t="s">
        <v>292</v>
      </c>
      <c r="C93" s="94" t="s">
        <v>39</v>
      </c>
      <c r="D93" s="94" t="s">
        <v>293</v>
      </c>
      <c r="E93" s="95">
        <v>44852</v>
      </c>
      <c r="F93" s="96">
        <v>1170306.78</v>
      </c>
      <c r="G93" s="96">
        <v>0</v>
      </c>
      <c r="H93" s="96">
        <v>0</v>
      </c>
      <c r="I93" s="96">
        <v>1246179.6499999999</v>
      </c>
      <c r="J93" s="96">
        <v>75872.87</v>
      </c>
      <c r="K93" s="97">
        <v>33</v>
      </c>
      <c r="L93" s="97">
        <v>22</v>
      </c>
      <c r="M93" s="97">
        <v>0</v>
      </c>
      <c r="N93" s="108">
        <v>0</v>
      </c>
      <c r="O93" s="6">
        <f>Table_OTOB_YTD[[#This Row],[CHARGED DAYS]]-Table_OTOB_YTD[[#This Row],[CONTRACT DAYS]]-Table_OTOB_YTD[[#This Row],[THIRD PARTY DAYS ADDED]]</f>
        <v>-11</v>
      </c>
      <c r="P93" s="98" t="s">
        <v>233</v>
      </c>
      <c r="Q93" s="98" t="s">
        <v>234</v>
      </c>
      <c r="R93" s="99">
        <v>43466</v>
      </c>
      <c r="S9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3" s="95" t="s">
        <v>18</v>
      </c>
      <c r="U93" s="95" t="s">
        <v>18</v>
      </c>
      <c r="V93" s="99" t="s">
        <v>16</v>
      </c>
      <c r="W93" s="99" t="s">
        <v>83</v>
      </c>
      <c r="X93" s="99" t="s">
        <v>141</v>
      </c>
    </row>
    <row r="94" spans="1:24" x14ac:dyDescent="0.3">
      <c r="A94" s="92" t="s">
        <v>31</v>
      </c>
      <c r="B94" s="93" t="s">
        <v>294</v>
      </c>
      <c r="C94" s="94" t="s">
        <v>32</v>
      </c>
      <c r="D94" s="94" t="s">
        <v>295</v>
      </c>
      <c r="E94" s="95">
        <v>44852</v>
      </c>
      <c r="F94" s="96">
        <v>544151.19999999995</v>
      </c>
      <c r="G94" s="96">
        <v>71596.14</v>
      </c>
      <c r="H94" s="96">
        <v>0</v>
      </c>
      <c r="I94" s="96">
        <v>574140.93999999994</v>
      </c>
      <c r="J94" s="96">
        <v>29989.74</v>
      </c>
      <c r="K94" s="97">
        <v>35</v>
      </c>
      <c r="L94" s="97">
        <v>12</v>
      </c>
      <c r="M94" s="97">
        <v>0</v>
      </c>
      <c r="N94" s="108">
        <v>0</v>
      </c>
      <c r="O94" s="6">
        <f>Table_OTOB_YTD[[#This Row],[CHARGED DAYS]]-Table_OTOB_YTD[[#This Row],[CONTRACT DAYS]]-Table_OTOB_YTD[[#This Row],[THIRD PARTY DAYS ADDED]]</f>
        <v>-23</v>
      </c>
      <c r="P94" s="98" t="s">
        <v>233</v>
      </c>
      <c r="Q94" s="98" t="s">
        <v>234</v>
      </c>
      <c r="R94" s="99">
        <v>43466</v>
      </c>
      <c r="S9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4" s="95" t="s">
        <v>18</v>
      </c>
      <c r="U94" s="95" t="s">
        <v>18</v>
      </c>
      <c r="V94" s="99" t="s">
        <v>18</v>
      </c>
      <c r="W94" s="99" t="s">
        <v>83</v>
      </c>
      <c r="X94" s="99" t="s">
        <v>141</v>
      </c>
    </row>
    <row r="95" spans="1:24" x14ac:dyDescent="0.3">
      <c r="A95" s="92" t="s">
        <v>31</v>
      </c>
      <c r="B95" s="93" t="s">
        <v>296</v>
      </c>
      <c r="C95" s="94" t="s">
        <v>118</v>
      </c>
      <c r="D95" s="94" t="s">
        <v>93</v>
      </c>
      <c r="E95" s="95">
        <v>44852</v>
      </c>
      <c r="F95" s="96">
        <v>1784542.44</v>
      </c>
      <c r="G95" s="96">
        <v>-89873.040000000008</v>
      </c>
      <c r="H95" s="96">
        <v>0</v>
      </c>
      <c r="I95" s="96">
        <v>1403404.17</v>
      </c>
      <c r="J95" s="96">
        <v>-381138.27</v>
      </c>
      <c r="K95" s="97">
        <v>80</v>
      </c>
      <c r="L95" s="97">
        <v>82</v>
      </c>
      <c r="M95" s="97">
        <v>0</v>
      </c>
      <c r="N95" s="108">
        <v>0</v>
      </c>
      <c r="O95" s="6">
        <f>Table_OTOB_YTD[[#This Row],[CHARGED DAYS]]-Table_OTOB_YTD[[#This Row],[CONTRACT DAYS]]-Table_OTOB_YTD[[#This Row],[THIRD PARTY DAYS ADDED]]</f>
        <v>2</v>
      </c>
      <c r="P95" s="98" t="s">
        <v>233</v>
      </c>
      <c r="Q95" s="98" t="s">
        <v>234</v>
      </c>
      <c r="R95" s="99">
        <v>43466</v>
      </c>
      <c r="S9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5" s="95" t="s">
        <v>18</v>
      </c>
      <c r="U95" s="95" t="s">
        <v>18</v>
      </c>
      <c r="V95" s="99" t="s">
        <v>18</v>
      </c>
      <c r="W95" s="99" t="s">
        <v>83</v>
      </c>
      <c r="X95" s="99" t="s">
        <v>141</v>
      </c>
    </row>
    <row r="96" spans="1:24" x14ac:dyDescent="0.3">
      <c r="A96" s="92" t="s">
        <v>31</v>
      </c>
      <c r="B96" s="93" t="s">
        <v>297</v>
      </c>
      <c r="C96" s="94" t="s">
        <v>118</v>
      </c>
      <c r="D96" s="94" t="s">
        <v>298</v>
      </c>
      <c r="E96" s="95">
        <v>44852</v>
      </c>
      <c r="F96" s="96">
        <v>5288985.33</v>
      </c>
      <c r="G96" s="96">
        <v>-106498.38</v>
      </c>
      <c r="H96" s="96">
        <v>0</v>
      </c>
      <c r="I96" s="96">
        <v>5220993.8</v>
      </c>
      <c r="J96" s="96">
        <v>-67991.53</v>
      </c>
      <c r="K96" s="97">
        <v>98</v>
      </c>
      <c r="L96" s="97">
        <v>98</v>
      </c>
      <c r="M96" s="97">
        <v>0</v>
      </c>
      <c r="N96" s="108">
        <v>0</v>
      </c>
      <c r="O96" s="6">
        <f>Table_OTOB_YTD[[#This Row],[CHARGED DAYS]]-Table_OTOB_YTD[[#This Row],[CONTRACT DAYS]]-Table_OTOB_YTD[[#This Row],[THIRD PARTY DAYS ADDED]]</f>
        <v>0</v>
      </c>
      <c r="P96" s="98" t="s">
        <v>233</v>
      </c>
      <c r="Q96" s="98" t="s">
        <v>234</v>
      </c>
      <c r="R96" s="99">
        <v>43466</v>
      </c>
      <c r="S9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6" s="95" t="s">
        <v>18</v>
      </c>
      <c r="U96" s="95" t="s">
        <v>18</v>
      </c>
      <c r="V96" s="99" t="s">
        <v>18</v>
      </c>
      <c r="W96" s="99" t="s">
        <v>83</v>
      </c>
      <c r="X96" s="99" t="s">
        <v>141</v>
      </c>
    </row>
    <row r="97" spans="1:24" x14ac:dyDescent="0.3">
      <c r="A97" s="92" t="s">
        <v>88</v>
      </c>
      <c r="B97" s="93" t="s">
        <v>302</v>
      </c>
      <c r="C97" s="94" t="s">
        <v>279</v>
      </c>
      <c r="D97" s="94" t="s">
        <v>303</v>
      </c>
      <c r="E97" s="95">
        <v>44853</v>
      </c>
      <c r="F97" s="96">
        <v>4103043.6</v>
      </c>
      <c r="G97" s="96">
        <v>169895.11000000002</v>
      </c>
      <c r="H97" s="96">
        <v>0</v>
      </c>
      <c r="I97" s="96">
        <v>4772599.0599999996</v>
      </c>
      <c r="J97" s="96">
        <v>669555.46</v>
      </c>
      <c r="K97" s="97">
        <v>139</v>
      </c>
      <c r="L97" s="97">
        <v>159</v>
      </c>
      <c r="M97" s="97">
        <v>20</v>
      </c>
      <c r="N97" s="108">
        <v>0</v>
      </c>
      <c r="O97" s="6">
        <f>Table_OTOB_YTD[[#This Row],[CHARGED DAYS]]-Table_OTOB_YTD[[#This Row],[CONTRACT DAYS]]-Table_OTOB_YTD[[#This Row],[THIRD PARTY DAYS ADDED]]</f>
        <v>20</v>
      </c>
      <c r="P97" s="98" t="s">
        <v>233</v>
      </c>
      <c r="Q97" s="98" t="s">
        <v>234</v>
      </c>
      <c r="R97" s="99">
        <v>43466</v>
      </c>
      <c r="S9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7" s="95" t="s">
        <v>18</v>
      </c>
      <c r="U97" s="95" t="s">
        <v>18</v>
      </c>
      <c r="V97" s="99" t="s">
        <v>18</v>
      </c>
      <c r="W97" s="99" t="s">
        <v>83</v>
      </c>
      <c r="X97" s="99" t="s">
        <v>141</v>
      </c>
    </row>
    <row r="98" spans="1:24" x14ac:dyDescent="0.3">
      <c r="A98" s="92" t="s">
        <v>17</v>
      </c>
      <c r="B98" s="93" t="s">
        <v>304</v>
      </c>
      <c r="C98" s="94" t="s">
        <v>257</v>
      </c>
      <c r="D98" s="94" t="s">
        <v>305</v>
      </c>
      <c r="E98" s="95">
        <v>44853</v>
      </c>
      <c r="F98" s="96">
        <v>7305240.1399999997</v>
      </c>
      <c r="G98" s="96">
        <v>-55413.380000000005</v>
      </c>
      <c r="H98" s="96">
        <v>63788.37</v>
      </c>
      <c r="I98" s="96">
        <v>7222415.4100000001</v>
      </c>
      <c r="J98" s="96">
        <v>-146613.1</v>
      </c>
      <c r="K98" s="97">
        <v>190</v>
      </c>
      <c r="L98" s="97">
        <v>188</v>
      </c>
      <c r="M98" s="97">
        <v>8</v>
      </c>
      <c r="N98" s="108">
        <v>8</v>
      </c>
      <c r="O98" s="6">
        <f>Table_OTOB_YTD[[#This Row],[CHARGED DAYS]]-Table_OTOB_YTD[[#This Row],[CONTRACT DAYS]]-Table_OTOB_YTD[[#This Row],[THIRD PARTY DAYS ADDED]]</f>
        <v>-10</v>
      </c>
      <c r="P98" s="98" t="s">
        <v>233</v>
      </c>
      <c r="Q98" s="98" t="s">
        <v>234</v>
      </c>
      <c r="R98" s="99">
        <v>43466</v>
      </c>
      <c r="S9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8" s="95" t="s">
        <v>18</v>
      </c>
      <c r="U98" s="95" t="s">
        <v>18</v>
      </c>
      <c r="V98" s="99" t="s">
        <v>18</v>
      </c>
      <c r="W98" s="99" t="s">
        <v>83</v>
      </c>
      <c r="X98" s="99" t="s">
        <v>141</v>
      </c>
    </row>
    <row r="99" spans="1:24" x14ac:dyDescent="0.3">
      <c r="A99" s="92" t="s">
        <v>25</v>
      </c>
      <c r="B99" s="93" t="s">
        <v>306</v>
      </c>
      <c r="C99" s="94" t="s">
        <v>25</v>
      </c>
      <c r="D99" s="94" t="s">
        <v>307</v>
      </c>
      <c r="E99" s="95">
        <v>44853</v>
      </c>
      <c r="F99" s="96">
        <v>19661568.870000001</v>
      </c>
      <c r="G99" s="96">
        <v>811921.05</v>
      </c>
      <c r="H99" s="96">
        <v>0</v>
      </c>
      <c r="I99" s="96">
        <v>20747319.170000002</v>
      </c>
      <c r="J99" s="96">
        <v>1085750.3</v>
      </c>
      <c r="K99" s="97">
        <v>249</v>
      </c>
      <c r="L99" s="97">
        <v>273</v>
      </c>
      <c r="M99" s="97">
        <v>24</v>
      </c>
      <c r="N99" s="108">
        <v>0</v>
      </c>
      <c r="O99" s="6">
        <f>Table_OTOB_YTD[[#This Row],[CHARGED DAYS]]-Table_OTOB_YTD[[#This Row],[CONTRACT DAYS]]-Table_OTOB_YTD[[#This Row],[THIRD PARTY DAYS ADDED]]</f>
        <v>24</v>
      </c>
      <c r="P99" s="98" t="s">
        <v>233</v>
      </c>
      <c r="Q99" s="98" t="s">
        <v>234</v>
      </c>
      <c r="R99" s="99">
        <v>43466</v>
      </c>
      <c r="S9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99" s="95" t="s">
        <v>18</v>
      </c>
      <c r="U99" s="95" t="s">
        <v>18</v>
      </c>
      <c r="V99" s="99" t="s">
        <v>18</v>
      </c>
      <c r="W99" s="99" t="s">
        <v>84</v>
      </c>
      <c r="X99" s="99" t="s">
        <v>141</v>
      </c>
    </row>
    <row r="100" spans="1:24" x14ac:dyDescent="0.3">
      <c r="A100" s="92" t="s">
        <v>25</v>
      </c>
      <c r="B100" s="93" t="s">
        <v>308</v>
      </c>
      <c r="C100" s="94" t="s">
        <v>25</v>
      </c>
      <c r="D100" s="94" t="s">
        <v>309</v>
      </c>
      <c r="E100" s="95">
        <v>44853</v>
      </c>
      <c r="F100" s="96">
        <v>1440000</v>
      </c>
      <c r="G100" s="96">
        <v>1134.5</v>
      </c>
      <c r="H100" s="96">
        <v>0</v>
      </c>
      <c r="I100" s="96">
        <v>1420181.22</v>
      </c>
      <c r="J100" s="96">
        <v>-19818.78</v>
      </c>
      <c r="K100" s="97">
        <v>195</v>
      </c>
      <c r="L100" s="97">
        <v>190</v>
      </c>
      <c r="M100" s="97">
        <v>0</v>
      </c>
      <c r="N100" s="108">
        <v>0</v>
      </c>
      <c r="O100" s="6">
        <f>Table_OTOB_YTD[[#This Row],[CHARGED DAYS]]-Table_OTOB_YTD[[#This Row],[CONTRACT DAYS]]-Table_OTOB_YTD[[#This Row],[THIRD PARTY DAYS ADDED]]</f>
        <v>-5</v>
      </c>
      <c r="P100" s="98" t="s">
        <v>233</v>
      </c>
      <c r="Q100" s="98" t="s">
        <v>234</v>
      </c>
      <c r="R100" s="99">
        <v>43466</v>
      </c>
      <c r="S10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0" s="95" t="s">
        <v>18</v>
      </c>
      <c r="U100" s="95" t="s">
        <v>18</v>
      </c>
      <c r="V100" s="99" t="s">
        <v>18</v>
      </c>
      <c r="W100" s="99" t="s">
        <v>83</v>
      </c>
      <c r="X100" s="99" t="s">
        <v>141</v>
      </c>
    </row>
    <row r="101" spans="1:24" x14ac:dyDescent="0.3">
      <c r="A101" s="92" t="s">
        <v>25</v>
      </c>
      <c r="B101" s="93" t="s">
        <v>310</v>
      </c>
      <c r="C101" s="94" t="s">
        <v>133</v>
      </c>
      <c r="D101" s="94" t="s">
        <v>311</v>
      </c>
      <c r="E101" s="95">
        <v>44853</v>
      </c>
      <c r="F101" s="96">
        <v>274544.15000000002</v>
      </c>
      <c r="G101" s="96">
        <v>0</v>
      </c>
      <c r="H101" s="96">
        <v>0</v>
      </c>
      <c r="I101" s="96">
        <v>277681.15000000002</v>
      </c>
      <c r="J101" s="96">
        <v>3137</v>
      </c>
      <c r="K101" s="97">
        <v>60</v>
      </c>
      <c r="L101" s="97">
        <v>44</v>
      </c>
      <c r="M101" s="97">
        <v>0</v>
      </c>
      <c r="N101" s="108">
        <v>0</v>
      </c>
      <c r="O101" s="6">
        <f>Table_OTOB_YTD[[#This Row],[CHARGED DAYS]]-Table_OTOB_YTD[[#This Row],[CONTRACT DAYS]]-Table_OTOB_YTD[[#This Row],[THIRD PARTY DAYS ADDED]]</f>
        <v>-16</v>
      </c>
      <c r="P101" s="98" t="s">
        <v>233</v>
      </c>
      <c r="Q101" s="98" t="s">
        <v>234</v>
      </c>
      <c r="R101" s="99">
        <v>43466</v>
      </c>
      <c r="S10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1" s="95" t="s">
        <v>18</v>
      </c>
      <c r="U101" s="95" t="s">
        <v>18</v>
      </c>
      <c r="V101" s="99" t="s">
        <v>18</v>
      </c>
      <c r="W101" s="99" t="s">
        <v>83</v>
      </c>
      <c r="X101" s="99" t="s">
        <v>141</v>
      </c>
    </row>
    <row r="102" spans="1:24" x14ac:dyDescent="0.3">
      <c r="A102" s="92" t="s">
        <v>312</v>
      </c>
      <c r="B102" s="93" t="s">
        <v>313</v>
      </c>
      <c r="C102" s="94" t="s">
        <v>314</v>
      </c>
      <c r="D102" s="94" t="s">
        <v>315</v>
      </c>
      <c r="E102" s="95">
        <v>44853</v>
      </c>
      <c r="F102" s="96">
        <v>2871945.66</v>
      </c>
      <c r="G102" s="96">
        <v>836576.20000000007</v>
      </c>
      <c r="H102" s="96">
        <v>0</v>
      </c>
      <c r="I102" s="96">
        <v>4252462.4000000004</v>
      </c>
      <c r="J102" s="96">
        <v>1380516.74</v>
      </c>
      <c r="K102" s="97">
        <v>83</v>
      </c>
      <c r="L102" s="97">
        <v>93</v>
      </c>
      <c r="M102" s="97">
        <v>42</v>
      </c>
      <c r="N102" s="108">
        <v>0</v>
      </c>
      <c r="O102" s="6">
        <f>Table_OTOB_YTD[[#This Row],[CHARGED DAYS]]-Table_OTOB_YTD[[#This Row],[CONTRACT DAYS]]-Table_OTOB_YTD[[#This Row],[THIRD PARTY DAYS ADDED]]</f>
        <v>10</v>
      </c>
      <c r="P102" s="98" t="s">
        <v>233</v>
      </c>
      <c r="Q102" s="98" t="s">
        <v>234</v>
      </c>
      <c r="R102" s="99">
        <v>43466</v>
      </c>
      <c r="S10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2" s="95" t="s">
        <v>18</v>
      </c>
      <c r="U102" s="95" t="s">
        <v>18</v>
      </c>
      <c r="V102" s="99" t="s">
        <v>18</v>
      </c>
      <c r="W102" s="99" t="s">
        <v>83</v>
      </c>
      <c r="X102" s="99" t="s">
        <v>141</v>
      </c>
    </row>
    <row r="103" spans="1:24" x14ac:dyDescent="0.3">
      <c r="A103" s="92" t="s">
        <v>104</v>
      </c>
      <c r="B103" s="93" t="s">
        <v>316</v>
      </c>
      <c r="C103" s="94" t="s">
        <v>317</v>
      </c>
      <c r="D103" s="94" t="s">
        <v>107</v>
      </c>
      <c r="E103" s="95">
        <v>44854</v>
      </c>
      <c r="F103" s="96">
        <v>119242718.11</v>
      </c>
      <c r="G103" s="96">
        <v>3673111.44</v>
      </c>
      <c r="H103" s="96">
        <v>0</v>
      </c>
      <c r="I103" s="96">
        <v>125772949.34999999</v>
      </c>
      <c r="J103" s="96">
        <v>6530231.2400000002</v>
      </c>
      <c r="K103" s="97">
        <v>1231</v>
      </c>
      <c r="L103" s="97">
        <v>1018</v>
      </c>
      <c r="M103" s="97">
        <v>3</v>
      </c>
      <c r="N103" s="108">
        <v>0</v>
      </c>
      <c r="O103" s="6">
        <f>Table_OTOB_YTD[[#This Row],[CHARGED DAYS]]-Table_OTOB_YTD[[#This Row],[CONTRACT DAYS]]-Table_OTOB_YTD[[#This Row],[THIRD PARTY DAYS ADDED]]</f>
        <v>-213</v>
      </c>
      <c r="P103" s="98" t="s">
        <v>233</v>
      </c>
      <c r="Q103" s="98" t="s">
        <v>234</v>
      </c>
      <c r="R103" s="99">
        <v>43466</v>
      </c>
      <c r="S10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3" s="95" t="s">
        <v>18</v>
      </c>
      <c r="U103" s="95" t="s">
        <v>16</v>
      </c>
      <c r="V103" s="99" t="s">
        <v>16</v>
      </c>
      <c r="W103" s="99" t="s">
        <v>91</v>
      </c>
      <c r="X103" s="99" t="s">
        <v>141</v>
      </c>
    </row>
    <row r="104" spans="1:24" x14ac:dyDescent="0.3">
      <c r="A104" s="92" t="s">
        <v>31</v>
      </c>
      <c r="B104" s="93" t="s">
        <v>318</v>
      </c>
      <c r="C104" s="94" t="s">
        <v>32</v>
      </c>
      <c r="D104" s="94" t="s">
        <v>22</v>
      </c>
      <c r="E104" s="95">
        <v>44854</v>
      </c>
      <c r="F104" s="96">
        <v>11194639.23</v>
      </c>
      <c r="G104" s="96">
        <v>3690583.02</v>
      </c>
      <c r="H104" s="96">
        <v>3057738.11</v>
      </c>
      <c r="I104" s="96">
        <v>16241268.810000001</v>
      </c>
      <c r="J104" s="96">
        <v>1988891.47</v>
      </c>
      <c r="K104" s="97">
        <v>537</v>
      </c>
      <c r="L104" s="97">
        <v>797</v>
      </c>
      <c r="M104" s="97">
        <v>260</v>
      </c>
      <c r="N104" s="108">
        <v>259</v>
      </c>
      <c r="O104" s="6">
        <f>Table_OTOB_YTD[[#This Row],[CHARGED DAYS]]-Table_OTOB_YTD[[#This Row],[CONTRACT DAYS]]-Table_OTOB_YTD[[#This Row],[THIRD PARTY DAYS ADDED]]</f>
        <v>1</v>
      </c>
      <c r="P104" s="98" t="s">
        <v>233</v>
      </c>
      <c r="Q104" s="98" t="s">
        <v>234</v>
      </c>
      <c r="R104" s="99">
        <v>43466</v>
      </c>
      <c r="S10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4" s="95" t="s">
        <v>18</v>
      </c>
      <c r="U104" s="95" t="s">
        <v>18</v>
      </c>
      <c r="V104" s="99" t="s">
        <v>18</v>
      </c>
      <c r="W104" s="99" t="s">
        <v>83</v>
      </c>
      <c r="X104" s="99" t="s">
        <v>141</v>
      </c>
    </row>
    <row r="105" spans="1:24" x14ac:dyDescent="0.3">
      <c r="A105" s="92" t="s">
        <v>109</v>
      </c>
      <c r="B105" s="93" t="s">
        <v>319</v>
      </c>
      <c r="C105" s="94" t="s">
        <v>119</v>
      </c>
      <c r="D105" s="94" t="s">
        <v>320</v>
      </c>
      <c r="E105" s="95">
        <v>44854</v>
      </c>
      <c r="F105" s="96">
        <v>2498171.7000000002</v>
      </c>
      <c r="G105" s="96">
        <v>0</v>
      </c>
      <c r="H105" s="96">
        <v>0</v>
      </c>
      <c r="I105" s="96">
        <v>2831695.54</v>
      </c>
      <c r="J105" s="96">
        <v>333523.84000000003</v>
      </c>
      <c r="K105" s="97">
        <v>51</v>
      </c>
      <c r="L105" s="97">
        <v>48</v>
      </c>
      <c r="M105" s="97">
        <v>0</v>
      </c>
      <c r="N105" s="108">
        <v>0</v>
      </c>
      <c r="O105" s="6">
        <f>Table_OTOB_YTD[[#This Row],[CHARGED DAYS]]-Table_OTOB_YTD[[#This Row],[CONTRACT DAYS]]-Table_OTOB_YTD[[#This Row],[THIRD PARTY DAYS ADDED]]</f>
        <v>-3</v>
      </c>
      <c r="P105" s="98" t="s">
        <v>233</v>
      </c>
      <c r="Q105" s="98" t="s">
        <v>234</v>
      </c>
      <c r="R105" s="99">
        <v>43466</v>
      </c>
      <c r="S10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5" s="95" t="s">
        <v>18</v>
      </c>
      <c r="U105" s="95" t="s">
        <v>18</v>
      </c>
      <c r="V105" s="99" t="s">
        <v>18</v>
      </c>
      <c r="W105" s="99" t="s">
        <v>83</v>
      </c>
      <c r="X105" s="99" t="s">
        <v>141</v>
      </c>
    </row>
    <row r="106" spans="1:24" x14ac:dyDescent="0.3">
      <c r="A106" s="92" t="s">
        <v>23</v>
      </c>
      <c r="B106" s="93" t="s">
        <v>321</v>
      </c>
      <c r="C106" s="94" t="s">
        <v>322</v>
      </c>
      <c r="D106" s="94" t="s">
        <v>20</v>
      </c>
      <c r="E106" s="95">
        <v>44855</v>
      </c>
      <c r="F106" s="96">
        <v>2275431.8199999998</v>
      </c>
      <c r="G106" s="96">
        <v>149803.15</v>
      </c>
      <c r="H106" s="96">
        <v>0</v>
      </c>
      <c r="I106" s="96">
        <v>2526434.0099999998</v>
      </c>
      <c r="J106" s="96">
        <v>251002.19</v>
      </c>
      <c r="K106" s="97">
        <v>60</v>
      </c>
      <c r="L106" s="97">
        <v>87</v>
      </c>
      <c r="M106" s="97">
        <v>30</v>
      </c>
      <c r="N106" s="108">
        <v>0</v>
      </c>
      <c r="O106" s="6">
        <f>Table_OTOB_YTD[[#This Row],[CHARGED DAYS]]-Table_OTOB_YTD[[#This Row],[CONTRACT DAYS]]-Table_OTOB_YTD[[#This Row],[THIRD PARTY DAYS ADDED]]</f>
        <v>27</v>
      </c>
      <c r="P106" s="98" t="s">
        <v>233</v>
      </c>
      <c r="Q106" s="98" t="s">
        <v>234</v>
      </c>
      <c r="R106" s="99">
        <v>43466</v>
      </c>
      <c r="S10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6" s="95" t="s">
        <v>18</v>
      </c>
      <c r="U106" s="95" t="s">
        <v>18</v>
      </c>
      <c r="V106" s="99" t="s">
        <v>18</v>
      </c>
      <c r="W106" s="99" t="s">
        <v>83</v>
      </c>
      <c r="X106" s="99" t="s">
        <v>141</v>
      </c>
    </row>
    <row r="107" spans="1:24" x14ac:dyDescent="0.3">
      <c r="A107" s="92" t="s">
        <v>17</v>
      </c>
      <c r="B107" s="93" t="s">
        <v>323</v>
      </c>
      <c r="C107" s="94" t="s">
        <v>89</v>
      </c>
      <c r="D107" s="94" t="s">
        <v>40</v>
      </c>
      <c r="E107" s="95">
        <v>44855</v>
      </c>
      <c r="F107" s="96">
        <v>12273229.93</v>
      </c>
      <c r="G107" s="96">
        <v>1871778.62</v>
      </c>
      <c r="H107" s="96">
        <v>0</v>
      </c>
      <c r="I107" s="96">
        <v>13498079.08</v>
      </c>
      <c r="J107" s="96">
        <v>1224849.1499999999</v>
      </c>
      <c r="K107" s="97">
        <v>390</v>
      </c>
      <c r="L107" s="97">
        <v>553</v>
      </c>
      <c r="M107" s="97">
        <v>81</v>
      </c>
      <c r="N107" s="108">
        <v>0</v>
      </c>
      <c r="O107" s="6">
        <f>Table_OTOB_YTD[[#This Row],[CHARGED DAYS]]-Table_OTOB_YTD[[#This Row],[CONTRACT DAYS]]-Table_OTOB_YTD[[#This Row],[THIRD PARTY DAYS ADDED]]</f>
        <v>163</v>
      </c>
      <c r="P107" s="98" t="s">
        <v>233</v>
      </c>
      <c r="Q107" s="98" t="s">
        <v>234</v>
      </c>
      <c r="R107" s="99">
        <v>43466</v>
      </c>
      <c r="S10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7" s="95" t="s">
        <v>18</v>
      </c>
      <c r="U107" s="95" t="s">
        <v>16</v>
      </c>
      <c r="V107" s="99" t="s">
        <v>18</v>
      </c>
      <c r="W107" s="99" t="s">
        <v>83</v>
      </c>
      <c r="X107" s="99" t="s">
        <v>141</v>
      </c>
    </row>
    <row r="108" spans="1:24" x14ac:dyDescent="0.3">
      <c r="A108" s="92" t="s">
        <v>324</v>
      </c>
      <c r="B108" s="93" t="s">
        <v>325</v>
      </c>
      <c r="C108" s="94" t="s">
        <v>326</v>
      </c>
      <c r="D108" s="94" t="s">
        <v>327</v>
      </c>
      <c r="E108" s="95">
        <v>44855</v>
      </c>
      <c r="F108" s="96">
        <v>2839911.02</v>
      </c>
      <c r="G108" s="96">
        <v>135737.5</v>
      </c>
      <c r="H108" s="96">
        <v>0</v>
      </c>
      <c r="I108" s="96">
        <v>3138509.46</v>
      </c>
      <c r="J108" s="96">
        <v>298598.44</v>
      </c>
      <c r="K108" s="97">
        <v>73</v>
      </c>
      <c r="L108" s="97">
        <v>56</v>
      </c>
      <c r="M108" s="97">
        <v>12</v>
      </c>
      <c r="N108" s="108">
        <v>0</v>
      </c>
      <c r="O108" s="6">
        <f>Table_OTOB_YTD[[#This Row],[CHARGED DAYS]]-Table_OTOB_YTD[[#This Row],[CONTRACT DAYS]]-Table_OTOB_YTD[[#This Row],[THIRD PARTY DAYS ADDED]]</f>
        <v>-17</v>
      </c>
      <c r="P108" s="98" t="s">
        <v>233</v>
      </c>
      <c r="Q108" s="98" t="s">
        <v>234</v>
      </c>
      <c r="R108" s="99">
        <v>43466</v>
      </c>
      <c r="S10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8" s="95" t="s">
        <v>18</v>
      </c>
      <c r="U108" s="95" t="s">
        <v>18</v>
      </c>
      <c r="V108" s="99" t="s">
        <v>18</v>
      </c>
      <c r="W108" s="99" t="s">
        <v>83</v>
      </c>
      <c r="X108" s="99" t="s">
        <v>141</v>
      </c>
    </row>
    <row r="109" spans="1:24" x14ac:dyDescent="0.3">
      <c r="A109" s="92" t="s">
        <v>33</v>
      </c>
      <c r="B109" s="93" t="s">
        <v>329</v>
      </c>
      <c r="C109" s="94" t="s">
        <v>34</v>
      </c>
      <c r="D109" s="94" t="s">
        <v>90</v>
      </c>
      <c r="E109" s="95">
        <v>44855</v>
      </c>
      <c r="F109" s="96">
        <v>34660389.390000001</v>
      </c>
      <c r="G109" s="96">
        <v>305459.52</v>
      </c>
      <c r="H109" s="96">
        <v>0</v>
      </c>
      <c r="I109" s="96">
        <v>34778652.140000001</v>
      </c>
      <c r="J109" s="96">
        <v>118262.75</v>
      </c>
      <c r="K109" s="97">
        <v>419</v>
      </c>
      <c r="L109" s="97">
        <v>526</v>
      </c>
      <c r="M109" s="97">
        <v>53</v>
      </c>
      <c r="N109" s="108">
        <v>0</v>
      </c>
      <c r="O109" s="6">
        <f>Table_OTOB_YTD[[#This Row],[CHARGED DAYS]]-Table_OTOB_YTD[[#This Row],[CONTRACT DAYS]]-Table_OTOB_YTD[[#This Row],[THIRD PARTY DAYS ADDED]]</f>
        <v>107</v>
      </c>
      <c r="P109" s="98" t="s">
        <v>233</v>
      </c>
      <c r="Q109" s="98" t="s">
        <v>234</v>
      </c>
      <c r="R109" s="99">
        <v>43466</v>
      </c>
      <c r="S10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09" s="95" t="s">
        <v>18</v>
      </c>
      <c r="U109" s="95" t="s">
        <v>16</v>
      </c>
      <c r="V109" s="99" t="s">
        <v>18</v>
      </c>
      <c r="W109" s="99" t="s">
        <v>84</v>
      </c>
      <c r="X109" s="99" t="s">
        <v>141</v>
      </c>
    </row>
    <row r="110" spans="1:24" x14ac:dyDescent="0.3">
      <c r="A110" s="92" t="s">
        <v>312</v>
      </c>
      <c r="B110" s="93" t="s">
        <v>330</v>
      </c>
      <c r="C110" s="94" t="s">
        <v>312</v>
      </c>
      <c r="D110" s="94" t="s">
        <v>331</v>
      </c>
      <c r="E110" s="95">
        <v>44858</v>
      </c>
      <c r="F110" s="96">
        <v>1650010.6</v>
      </c>
      <c r="G110" s="96">
        <v>125574.47</v>
      </c>
      <c r="H110" s="96">
        <v>0</v>
      </c>
      <c r="I110" s="96">
        <v>1944799.16</v>
      </c>
      <c r="J110" s="96">
        <v>294788.56</v>
      </c>
      <c r="K110" s="97">
        <v>92</v>
      </c>
      <c r="L110" s="97">
        <v>206</v>
      </c>
      <c r="M110" s="97">
        <v>117</v>
      </c>
      <c r="N110" s="108">
        <v>0</v>
      </c>
      <c r="O110" s="6">
        <f>Table_OTOB_YTD[[#This Row],[CHARGED DAYS]]-Table_OTOB_YTD[[#This Row],[CONTRACT DAYS]]-Table_OTOB_YTD[[#This Row],[THIRD PARTY DAYS ADDED]]</f>
        <v>114</v>
      </c>
      <c r="P110" s="98" t="s">
        <v>233</v>
      </c>
      <c r="Q110" s="98" t="s">
        <v>234</v>
      </c>
      <c r="R110" s="99">
        <v>43466</v>
      </c>
      <c r="S11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0" s="95" t="s">
        <v>18</v>
      </c>
      <c r="U110" s="95" t="s">
        <v>18</v>
      </c>
      <c r="V110" s="99" t="s">
        <v>18</v>
      </c>
      <c r="W110" s="99" t="s">
        <v>83</v>
      </c>
      <c r="X110" s="99" t="s">
        <v>141</v>
      </c>
    </row>
    <row r="111" spans="1:24" x14ac:dyDescent="0.3">
      <c r="A111" s="92" t="s">
        <v>28</v>
      </c>
      <c r="B111" s="93" t="s">
        <v>332</v>
      </c>
      <c r="C111" s="94" t="s">
        <v>251</v>
      </c>
      <c r="D111" s="94" t="s">
        <v>333</v>
      </c>
      <c r="E111" s="95">
        <v>44858</v>
      </c>
      <c r="F111" s="96">
        <v>1740801.0899999999</v>
      </c>
      <c r="G111" s="96">
        <v>-40735</v>
      </c>
      <c r="H111" s="96">
        <v>0</v>
      </c>
      <c r="I111" s="96">
        <v>1730788.25</v>
      </c>
      <c r="J111" s="96">
        <v>-10012.84</v>
      </c>
      <c r="K111" s="97">
        <v>159</v>
      </c>
      <c r="L111" s="97">
        <v>159</v>
      </c>
      <c r="M111" s="97">
        <v>0</v>
      </c>
      <c r="N111" s="108">
        <v>0</v>
      </c>
      <c r="O111" s="6">
        <f>Table_OTOB_YTD[[#This Row],[CHARGED DAYS]]-Table_OTOB_YTD[[#This Row],[CONTRACT DAYS]]-Table_OTOB_YTD[[#This Row],[THIRD PARTY DAYS ADDED]]</f>
        <v>0</v>
      </c>
      <c r="P111" s="98" t="s">
        <v>233</v>
      </c>
      <c r="Q111" s="98" t="s">
        <v>234</v>
      </c>
      <c r="R111" s="99">
        <v>43466</v>
      </c>
      <c r="S11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1" s="95" t="s">
        <v>18</v>
      </c>
      <c r="U111" s="95" t="s">
        <v>18</v>
      </c>
      <c r="V111" s="99" t="s">
        <v>18</v>
      </c>
      <c r="W111" s="99" t="s">
        <v>83</v>
      </c>
      <c r="X111" s="99" t="s">
        <v>141</v>
      </c>
    </row>
    <row r="112" spans="1:24" x14ac:dyDescent="0.3">
      <c r="A112" s="92" t="s">
        <v>23</v>
      </c>
      <c r="B112" s="93" t="s">
        <v>334</v>
      </c>
      <c r="C112" s="94" t="s">
        <v>322</v>
      </c>
      <c r="D112" s="94" t="s">
        <v>335</v>
      </c>
      <c r="E112" s="95">
        <v>44859</v>
      </c>
      <c r="F112" s="96">
        <v>4152367.85</v>
      </c>
      <c r="G112" s="96">
        <v>3861.55</v>
      </c>
      <c r="H112" s="96">
        <v>0</v>
      </c>
      <c r="I112" s="96">
        <v>4411589.17</v>
      </c>
      <c r="J112" s="96">
        <v>259221.32</v>
      </c>
      <c r="K112" s="97">
        <v>144</v>
      </c>
      <c r="L112" s="97">
        <v>144</v>
      </c>
      <c r="M112" s="97">
        <v>0</v>
      </c>
      <c r="N112" s="108">
        <v>0</v>
      </c>
      <c r="O112" s="6">
        <f>Table_OTOB_YTD[[#This Row],[CHARGED DAYS]]-Table_OTOB_YTD[[#This Row],[CONTRACT DAYS]]-Table_OTOB_YTD[[#This Row],[THIRD PARTY DAYS ADDED]]</f>
        <v>0</v>
      </c>
      <c r="P112" s="98" t="s">
        <v>233</v>
      </c>
      <c r="Q112" s="98" t="s">
        <v>234</v>
      </c>
      <c r="R112" s="99">
        <v>43466</v>
      </c>
      <c r="S11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2" s="95" t="s">
        <v>18</v>
      </c>
      <c r="U112" s="95" t="s">
        <v>18</v>
      </c>
      <c r="V112" s="99" t="s">
        <v>18</v>
      </c>
      <c r="W112" s="99" t="s">
        <v>83</v>
      </c>
      <c r="X112" s="99" t="s">
        <v>141</v>
      </c>
    </row>
    <row r="113" spans="1:24" x14ac:dyDescent="0.3">
      <c r="A113" s="92" t="s">
        <v>110</v>
      </c>
      <c r="B113" s="93" t="s">
        <v>336</v>
      </c>
      <c r="C113" s="94" t="s">
        <v>337</v>
      </c>
      <c r="D113" s="94" t="s">
        <v>79</v>
      </c>
      <c r="E113" s="95">
        <v>44859</v>
      </c>
      <c r="F113" s="96">
        <v>3874626.92</v>
      </c>
      <c r="G113" s="96">
        <v>0</v>
      </c>
      <c r="H113" s="96">
        <v>0</v>
      </c>
      <c r="I113" s="96">
        <v>3732430.83</v>
      </c>
      <c r="J113" s="96">
        <v>-142196.09</v>
      </c>
      <c r="K113" s="97">
        <v>74</v>
      </c>
      <c r="L113" s="97">
        <v>66</v>
      </c>
      <c r="M113" s="97">
        <v>0</v>
      </c>
      <c r="N113" s="108">
        <v>0</v>
      </c>
      <c r="O113" s="6">
        <f>Table_OTOB_YTD[[#This Row],[CHARGED DAYS]]-Table_OTOB_YTD[[#This Row],[CONTRACT DAYS]]-Table_OTOB_YTD[[#This Row],[THIRD PARTY DAYS ADDED]]</f>
        <v>-8</v>
      </c>
      <c r="P113" s="98" t="s">
        <v>233</v>
      </c>
      <c r="Q113" s="98" t="s">
        <v>234</v>
      </c>
      <c r="R113" s="99">
        <v>43466</v>
      </c>
      <c r="S11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3" s="95" t="s">
        <v>18</v>
      </c>
      <c r="U113" s="95" t="s">
        <v>18</v>
      </c>
      <c r="V113" s="99" t="s">
        <v>18</v>
      </c>
      <c r="W113" s="99" t="s">
        <v>83</v>
      </c>
      <c r="X113" s="99" t="s">
        <v>141</v>
      </c>
    </row>
    <row r="114" spans="1:24" x14ac:dyDescent="0.3">
      <c r="A114" s="92" t="s">
        <v>31</v>
      </c>
      <c r="B114" s="93" t="s">
        <v>338</v>
      </c>
      <c r="C114" s="94" t="s">
        <v>32</v>
      </c>
      <c r="D114" s="94" t="s">
        <v>90</v>
      </c>
      <c r="E114" s="95">
        <v>44859</v>
      </c>
      <c r="F114" s="96">
        <v>5499459.6900000004</v>
      </c>
      <c r="G114" s="96">
        <v>121573.71</v>
      </c>
      <c r="H114" s="96">
        <v>0</v>
      </c>
      <c r="I114" s="96">
        <v>5415274.6200000001</v>
      </c>
      <c r="J114" s="96">
        <v>-84185.07</v>
      </c>
      <c r="K114" s="97">
        <v>142</v>
      </c>
      <c r="L114" s="97">
        <v>139</v>
      </c>
      <c r="M114" s="97">
        <v>0</v>
      </c>
      <c r="N114" s="108">
        <v>0</v>
      </c>
      <c r="O114" s="6">
        <f>Table_OTOB_YTD[[#This Row],[CHARGED DAYS]]-Table_OTOB_YTD[[#This Row],[CONTRACT DAYS]]-Table_OTOB_YTD[[#This Row],[THIRD PARTY DAYS ADDED]]</f>
        <v>-3</v>
      </c>
      <c r="P114" s="98" t="s">
        <v>233</v>
      </c>
      <c r="Q114" s="98" t="s">
        <v>234</v>
      </c>
      <c r="R114" s="99">
        <v>43466</v>
      </c>
      <c r="S11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4" s="95" t="s">
        <v>18</v>
      </c>
      <c r="U114" s="95" t="s">
        <v>18</v>
      </c>
      <c r="V114" s="99" t="s">
        <v>18</v>
      </c>
      <c r="W114" s="99" t="s">
        <v>83</v>
      </c>
      <c r="X114" s="99" t="s">
        <v>141</v>
      </c>
    </row>
    <row r="115" spans="1:24" x14ac:dyDescent="0.3">
      <c r="A115" s="92" t="s">
        <v>19</v>
      </c>
      <c r="B115" s="93" t="s">
        <v>339</v>
      </c>
      <c r="C115" s="94" t="s">
        <v>340</v>
      </c>
      <c r="D115" s="94" t="s">
        <v>341</v>
      </c>
      <c r="E115" s="95">
        <v>44861</v>
      </c>
      <c r="F115" s="96">
        <v>362017.41000000003</v>
      </c>
      <c r="G115" s="96">
        <v>271.32</v>
      </c>
      <c r="H115" s="96">
        <v>0</v>
      </c>
      <c r="I115" s="96">
        <v>404195.65</v>
      </c>
      <c r="J115" s="96">
        <v>42178.239999999998</v>
      </c>
      <c r="K115" s="97">
        <v>45</v>
      </c>
      <c r="L115" s="97">
        <v>32</v>
      </c>
      <c r="M115" s="97">
        <v>0</v>
      </c>
      <c r="N115" s="108">
        <v>0</v>
      </c>
      <c r="O115" s="6">
        <f>Table_OTOB_YTD[[#This Row],[CHARGED DAYS]]-Table_OTOB_YTD[[#This Row],[CONTRACT DAYS]]-Table_OTOB_YTD[[#This Row],[THIRD PARTY DAYS ADDED]]</f>
        <v>-13</v>
      </c>
      <c r="P115" s="98" t="s">
        <v>233</v>
      </c>
      <c r="Q115" s="98" t="s">
        <v>234</v>
      </c>
      <c r="R115" s="99">
        <v>43466</v>
      </c>
      <c r="S11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5" s="95" t="s">
        <v>18</v>
      </c>
      <c r="U115" s="95" t="s">
        <v>18</v>
      </c>
      <c r="V115" s="99" t="s">
        <v>18</v>
      </c>
      <c r="W115" s="99" t="s">
        <v>83</v>
      </c>
      <c r="X115" s="99" t="s">
        <v>141</v>
      </c>
    </row>
    <row r="116" spans="1:24" x14ac:dyDescent="0.3">
      <c r="A116" s="92" t="s">
        <v>31</v>
      </c>
      <c r="B116" s="93" t="s">
        <v>342</v>
      </c>
      <c r="C116" s="94" t="s">
        <v>32</v>
      </c>
      <c r="D116" s="94" t="s">
        <v>343</v>
      </c>
      <c r="E116" s="95">
        <v>44861</v>
      </c>
      <c r="F116" s="96">
        <v>1366270.54</v>
      </c>
      <c r="G116" s="96">
        <v>409359.43</v>
      </c>
      <c r="H116" s="96">
        <v>0</v>
      </c>
      <c r="I116" s="96">
        <v>1731953.91</v>
      </c>
      <c r="J116" s="96">
        <v>365683.37</v>
      </c>
      <c r="K116" s="97">
        <v>64</v>
      </c>
      <c r="L116" s="97">
        <v>77</v>
      </c>
      <c r="M116" s="97">
        <v>13</v>
      </c>
      <c r="N116" s="108">
        <v>0</v>
      </c>
      <c r="O116" s="6">
        <f>Table_OTOB_YTD[[#This Row],[CHARGED DAYS]]-Table_OTOB_YTD[[#This Row],[CONTRACT DAYS]]-Table_OTOB_YTD[[#This Row],[THIRD PARTY DAYS ADDED]]</f>
        <v>13</v>
      </c>
      <c r="P116" s="98" t="s">
        <v>233</v>
      </c>
      <c r="Q116" s="98" t="s">
        <v>234</v>
      </c>
      <c r="R116" s="99">
        <v>43466</v>
      </c>
      <c r="S11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6" s="95" t="s">
        <v>18</v>
      </c>
      <c r="U116" s="95" t="s">
        <v>18</v>
      </c>
      <c r="V116" s="99" t="s">
        <v>18</v>
      </c>
      <c r="W116" s="99" t="s">
        <v>83</v>
      </c>
      <c r="X116" s="99" t="s">
        <v>141</v>
      </c>
    </row>
    <row r="117" spans="1:24" x14ac:dyDescent="0.3">
      <c r="A117" s="92" t="s">
        <v>35</v>
      </c>
      <c r="B117" s="93" t="s">
        <v>344</v>
      </c>
      <c r="C117" s="94" t="s">
        <v>345</v>
      </c>
      <c r="D117" s="94" t="s">
        <v>346</v>
      </c>
      <c r="E117" s="95">
        <v>44861</v>
      </c>
      <c r="F117" s="96">
        <v>8461461.0099999998</v>
      </c>
      <c r="G117" s="96">
        <v>-368581.9</v>
      </c>
      <c r="H117" s="96">
        <v>0</v>
      </c>
      <c r="I117" s="96">
        <v>9671362.2599999998</v>
      </c>
      <c r="J117" s="96">
        <v>1209901.25</v>
      </c>
      <c r="K117" s="97">
        <v>283</v>
      </c>
      <c r="L117" s="97">
        <v>299</v>
      </c>
      <c r="M117" s="97">
        <v>21</v>
      </c>
      <c r="N117" s="108">
        <v>0</v>
      </c>
      <c r="O117" s="6">
        <f>Table_OTOB_YTD[[#This Row],[CHARGED DAYS]]-Table_OTOB_YTD[[#This Row],[CONTRACT DAYS]]-Table_OTOB_YTD[[#This Row],[THIRD PARTY DAYS ADDED]]</f>
        <v>16</v>
      </c>
      <c r="P117" s="98" t="s">
        <v>233</v>
      </c>
      <c r="Q117" s="98" t="s">
        <v>234</v>
      </c>
      <c r="R117" s="99">
        <v>43466</v>
      </c>
      <c r="S11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7" s="95" t="s">
        <v>18</v>
      </c>
      <c r="U117" s="95" t="s">
        <v>18</v>
      </c>
      <c r="V117" s="99" t="s">
        <v>18</v>
      </c>
      <c r="W117" s="99" t="s">
        <v>83</v>
      </c>
      <c r="X117" s="99" t="s">
        <v>141</v>
      </c>
    </row>
    <row r="118" spans="1:24" x14ac:dyDescent="0.3">
      <c r="A118" s="92" t="s">
        <v>35</v>
      </c>
      <c r="B118" s="93" t="s">
        <v>347</v>
      </c>
      <c r="C118" s="94" t="s">
        <v>348</v>
      </c>
      <c r="D118" s="94" t="s">
        <v>349</v>
      </c>
      <c r="E118" s="95">
        <v>44861</v>
      </c>
      <c r="F118" s="96">
        <v>1095146.5</v>
      </c>
      <c r="G118" s="96">
        <v>6511.4800000000005</v>
      </c>
      <c r="H118" s="96">
        <v>0</v>
      </c>
      <c r="I118" s="96">
        <v>1344436.44</v>
      </c>
      <c r="J118" s="96">
        <v>249289.94</v>
      </c>
      <c r="K118" s="97">
        <v>114</v>
      </c>
      <c r="L118" s="97">
        <v>113</v>
      </c>
      <c r="M118" s="97">
        <v>0</v>
      </c>
      <c r="N118" s="108">
        <v>0</v>
      </c>
      <c r="O118" s="6">
        <f>Table_OTOB_YTD[[#This Row],[CHARGED DAYS]]-Table_OTOB_YTD[[#This Row],[CONTRACT DAYS]]-Table_OTOB_YTD[[#This Row],[THIRD PARTY DAYS ADDED]]</f>
        <v>-1</v>
      </c>
      <c r="P118" s="98" t="s">
        <v>233</v>
      </c>
      <c r="Q118" s="98" t="s">
        <v>234</v>
      </c>
      <c r="R118" s="99">
        <v>43466</v>
      </c>
      <c r="S11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8" s="95" t="s">
        <v>18</v>
      </c>
      <c r="U118" s="95" t="s">
        <v>18</v>
      </c>
      <c r="V118" s="99" t="s">
        <v>18</v>
      </c>
      <c r="W118" s="99" t="s">
        <v>83</v>
      </c>
      <c r="X118" s="99" t="s">
        <v>141</v>
      </c>
    </row>
    <row r="119" spans="1:24" x14ac:dyDescent="0.3">
      <c r="A119" s="92" t="s">
        <v>41</v>
      </c>
      <c r="B119" s="93" t="s">
        <v>350</v>
      </c>
      <c r="C119" s="94" t="s">
        <v>351</v>
      </c>
      <c r="D119" s="94" t="s">
        <v>352</v>
      </c>
      <c r="E119" s="95">
        <v>44861</v>
      </c>
      <c r="F119" s="96">
        <v>983847.25</v>
      </c>
      <c r="G119" s="96">
        <v>3965.05</v>
      </c>
      <c r="H119" s="96">
        <v>0</v>
      </c>
      <c r="I119" s="96">
        <v>818888.32</v>
      </c>
      <c r="J119" s="96">
        <v>-164958.93</v>
      </c>
      <c r="K119" s="97">
        <v>125</v>
      </c>
      <c r="L119" s="97">
        <v>89</v>
      </c>
      <c r="M119" s="97">
        <v>19</v>
      </c>
      <c r="N119" s="108">
        <v>0</v>
      </c>
      <c r="O119" s="6">
        <f>Table_OTOB_YTD[[#This Row],[CHARGED DAYS]]-Table_OTOB_YTD[[#This Row],[CONTRACT DAYS]]-Table_OTOB_YTD[[#This Row],[THIRD PARTY DAYS ADDED]]</f>
        <v>-36</v>
      </c>
      <c r="P119" s="98" t="s">
        <v>233</v>
      </c>
      <c r="Q119" s="98" t="s">
        <v>234</v>
      </c>
      <c r="R119" s="99">
        <v>43466</v>
      </c>
      <c r="S11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19" s="95" t="s">
        <v>18</v>
      </c>
      <c r="U119" s="95" t="s">
        <v>18</v>
      </c>
      <c r="V119" s="99" t="s">
        <v>18</v>
      </c>
      <c r="W119" s="99" t="s">
        <v>83</v>
      </c>
      <c r="X119" s="99" t="s">
        <v>141</v>
      </c>
    </row>
    <row r="120" spans="1:24" x14ac:dyDescent="0.3">
      <c r="A120" s="92" t="s">
        <v>26</v>
      </c>
      <c r="B120" s="93" t="s">
        <v>353</v>
      </c>
      <c r="C120" s="94" t="s">
        <v>354</v>
      </c>
      <c r="D120" s="94" t="s">
        <v>20</v>
      </c>
      <c r="E120" s="95">
        <v>44862</v>
      </c>
      <c r="F120" s="96">
        <v>587838.09</v>
      </c>
      <c r="G120" s="96">
        <v>15473.24</v>
      </c>
      <c r="H120" s="96">
        <v>3094.64</v>
      </c>
      <c r="I120" s="96">
        <v>587922.98</v>
      </c>
      <c r="J120" s="96">
        <v>-3009.75</v>
      </c>
      <c r="K120" s="97">
        <v>102</v>
      </c>
      <c r="L120" s="97">
        <v>78</v>
      </c>
      <c r="M120" s="97">
        <v>0</v>
      </c>
      <c r="N120" s="108">
        <v>0</v>
      </c>
      <c r="O120" s="6">
        <f>Table_OTOB_YTD[[#This Row],[CHARGED DAYS]]-Table_OTOB_YTD[[#This Row],[CONTRACT DAYS]]-Table_OTOB_YTD[[#This Row],[THIRD PARTY DAYS ADDED]]</f>
        <v>-24</v>
      </c>
      <c r="P120" s="98" t="s">
        <v>233</v>
      </c>
      <c r="Q120" s="98" t="s">
        <v>234</v>
      </c>
      <c r="R120" s="99">
        <v>43466</v>
      </c>
      <c r="S12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0" s="95" t="s">
        <v>18</v>
      </c>
      <c r="U120" s="95" t="s">
        <v>18</v>
      </c>
      <c r="V120" s="99" t="s">
        <v>18</v>
      </c>
      <c r="W120" s="99" t="s">
        <v>83</v>
      </c>
      <c r="X120" s="99" t="s">
        <v>141</v>
      </c>
    </row>
    <row r="121" spans="1:24" x14ac:dyDescent="0.3">
      <c r="A121" s="92" t="s">
        <v>31</v>
      </c>
      <c r="B121" s="93" t="s">
        <v>355</v>
      </c>
      <c r="C121" s="94" t="s">
        <v>32</v>
      </c>
      <c r="D121" s="94" t="s">
        <v>356</v>
      </c>
      <c r="E121" s="95">
        <v>44862</v>
      </c>
      <c r="F121" s="96">
        <v>3598843.23</v>
      </c>
      <c r="G121" s="96">
        <v>30131.68</v>
      </c>
      <c r="H121" s="96">
        <v>0</v>
      </c>
      <c r="I121" s="96">
        <v>3476712.47</v>
      </c>
      <c r="J121" s="96">
        <v>-122130.76</v>
      </c>
      <c r="K121" s="97">
        <v>115</v>
      </c>
      <c r="L121" s="97">
        <v>114</v>
      </c>
      <c r="M121" s="97">
        <v>0</v>
      </c>
      <c r="N121" s="108">
        <v>0</v>
      </c>
      <c r="O121" s="6">
        <f>Table_OTOB_YTD[[#This Row],[CHARGED DAYS]]-Table_OTOB_YTD[[#This Row],[CONTRACT DAYS]]-Table_OTOB_YTD[[#This Row],[THIRD PARTY DAYS ADDED]]</f>
        <v>-1</v>
      </c>
      <c r="P121" s="98" t="s">
        <v>233</v>
      </c>
      <c r="Q121" s="98" t="s">
        <v>234</v>
      </c>
      <c r="R121" s="99">
        <v>43466</v>
      </c>
      <c r="S12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1" s="95" t="s">
        <v>18</v>
      </c>
      <c r="U121" s="95" t="s">
        <v>18</v>
      </c>
      <c r="V121" s="99" t="s">
        <v>18</v>
      </c>
      <c r="W121" s="99" t="s">
        <v>83</v>
      </c>
      <c r="X121" s="99" t="s">
        <v>141</v>
      </c>
    </row>
    <row r="122" spans="1:24" x14ac:dyDescent="0.3">
      <c r="A122" s="92" t="s">
        <v>108</v>
      </c>
      <c r="B122" s="93" t="s">
        <v>357</v>
      </c>
      <c r="C122" s="94" t="s">
        <v>131</v>
      </c>
      <c r="D122" s="94" t="s">
        <v>358</v>
      </c>
      <c r="E122" s="95">
        <v>44862</v>
      </c>
      <c r="F122" s="96">
        <v>232954.80000000002</v>
      </c>
      <c r="G122" s="96">
        <v>0</v>
      </c>
      <c r="H122" s="96">
        <v>0</v>
      </c>
      <c r="I122" s="96">
        <v>226861.8</v>
      </c>
      <c r="J122" s="96">
        <v>-6093</v>
      </c>
      <c r="K122" s="97">
        <v>40</v>
      </c>
      <c r="L122" s="97">
        <v>37</v>
      </c>
      <c r="M122" s="97">
        <v>0</v>
      </c>
      <c r="N122" s="108">
        <v>0</v>
      </c>
      <c r="O122" s="6">
        <f>Table_OTOB_YTD[[#This Row],[CHARGED DAYS]]-Table_OTOB_YTD[[#This Row],[CONTRACT DAYS]]-Table_OTOB_YTD[[#This Row],[THIRD PARTY DAYS ADDED]]</f>
        <v>-3</v>
      </c>
      <c r="P122" s="98" t="s">
        <v>233</v>
      </c>
      <c r="Q122" s="98" t="s">
        <v>234</v>
      </c>
      <c r="R122" s="99">
        <v>43466</v>
      </c>
      <c r="S12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2" s="95" t="s">
        <v>18</v>
      </c>
      <c r="U122" s="95" t="s">
        <v>18</v>
      </c>
      <c r="V122" s="99" t="s">
        <v>16</v>
      </c>
      <c r="W122" s="99" t="s">
        <v>83</v>
      </c>
      <c r="X122" s="99" t="s">
        <v>141</v>
      </c>
    </row>
    <row r="123" spans="1:24" x14ac:dyDescent="0.3">
      <c r="A123" s="92" t="s">
        <v>324</v>
      </c>
      <c r="B123" s="93" t="s">
        <v>359</v>
      </c>
      <c r="C123" s="94" t="s">
        <v>360</v>
      </c>
      <c r="D123" s="94" t="s">
        <v>94</v>
      </c>
      <c r="E123" s="95">
        <v>44865</v>
      </c>
      <c r="F123" s="96">
        <v>2320588.8199999998</v>
      </c>
      <c r="G123" s="96">
        <v>279288.84000000003</v>
      </c>
      <c r="H123" s="96">
        <v>0</v>
      </c>
      <c r="I123" s="96">
        <v>2913997.21</v>
      </c>
      <c r="J123" s="96">
        <v>593408.39</v>
      </c>
      <c r="K123" s="97">
        <v>34</v>
      </c>
      <c r="L123" s="97">
        <v>58</v>
      </c>
      <c r="M123" s="97">
        <v>30</v>
      </c>
      <c r="N123" s="108">
        <v>0</v>
      </c>
      <c r="O123" s="6">
        <f>Table_OTOB_YTD[[#This Row],[CHARGED DAYS]]-Table_OTOB_YTD[[#This Row],[CONTRACT DAYS]]-Table_OTOB_YTD[[#This Row],[THIRD PARTY DAYS ADDED]]</f>
        <v>24</v>
      </c>
      <c r="P123" s="98" t="s">
        <v>233</v>
      </c>
      <c r="Q123" s="98" t="s">
        <v>234</v>
      </c>
      <c r="R123" s="99">
        <v>43466</v>
      </c>
      <c r="S12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3" s="95" t="s">
        <v>18</v>
      </c>
      <c r="U123" s="95" t="s">
        <v>18</v>
      </c>
      <c r="V123" s="99" t="s">
        <v>18</v>
      </c>
      <c r="W123" s="99" t="s">
        <v>83</v>
      </c>
      <c r="X123" s="99" t="s">
        <v>141</v>
      </c>
    </row>
    <row r="124" spans="1:24" x14ac:dyDescent="0.3">
      <c r="A124" s="92" t="s">
        <v>361</v>
      </c>
      <c r="B124" s="93" t="s">
        <v>362</v>
      </c>
      <c r="C124" s="94" t="s">
        <v>363</v>
      </c>
      <c r="D124" s="94" t="s">
        <v>364</v>
      </c>
      <c r="E124" s="95">
        <v>44865</v>
      </c>
      <c r="F124" s="96">
        <v>741662.8</v>
      </c>
      <c r="G124" s="96">
        <v>20806.13</v>
      </c>
      <c r="H124" s="96">
        <v>0</v>
      </c>
      <c r="I124" s="96">
        <v>725697.45</v>
      </c>
      <c r="J124" s="96">
        <v>-15965.35</v>
      </c>
      <c r="K124" s="97">
        <v>128</v>
      </c>
      <c r="L124" s="97">
        <v>201</v>
      </c>
      <c r="M124" s="97">
        <v>6</v>
      </c>
      <c r="N124" s="108">
        <v>0</v>
      </c>
      <c r="O124" s="6">
        <f>Table_OTOB_YTD[[#This Row],[CHARGED DAYS]]-Table_OTOB_YTD[[#This Row],[CONTRACT DAYS]]-Table_OTOB_YTD[[#This Row],[THIRD PARTY DAYS ADDED]]</f>
        <v>73</v>
      </c>
      <c r="P124" s="98" t="s">
        <v>233</v>
      </c>
      <c r="Q124" s="98" t="s">
        <v>234</v>
      </c>
      <c r="R124" s="99">
        <v>43466</v>
      </c>
      <c r="S12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4" s="95" t="s">
        <v>18</v>
      </c>
      <c r="U124" s="95" t="s">
        <v>18</v>
      </c>
      <c r="V124" s="99" t="s">
        <v>18</v>
      </c>
      <c r="W124" s="99" t="s">
        <v>83</v>
      </c>
      <c r="X124" s="99" t="s">
        <v>141</v>
      </c>
    </row>
    <row r="125" spans="1:24" x14ac:dyDescent="0.3">
      <c r="A125" s="92" t="s">
        <v>31</v>
      </c>
      <c r="B125" s="93" t="s">
        <v>365</v>
      </c>
      <c r="C125" s="94" t="s">
        <v>231</v>
      </c>
      <c r="D125" s="94" t="s">
        <v>94</v>
      </c>
      <c r="E125" s="95">
        <v>44865</v>
      </c>
      <c r="F125" s="96">
        <v>949219.81</v>
      </c>
      <c r="G125" s="96">
        <v>200319.98</v>
      </c>
      <c r="H125" s="96">
        <v>0</v>
      </c>
      <c r="I125" s="96">
        <v>1135039.53</v>
      </c>
      <c r="J125" s="96">
        <v>185819.72</v>
      </c>
      <c r="K125" s="97">
        <v>34</v>
      </c>
      <c r="L125" s="97">
        <v>28</v>
      </c>
      <c r="M125" s="97">
        <v>0</v>
      </c>
      <c r="N125" s="108">
        <v>0</v>
      </c>
      <c r="O125" s="6">
        <f>Table_OTOB_YTD[[#This Row],[CHARGED DAYS]]-Table_OTOB_YTD[[#This Row],[CONTRACT DAYS]]-Table_OTOB_YTD[[#This Row],[THIRD PARTY DAYS ADDED]]</f>
        <v>-6</v>
      </c>
      <c r="P125" s="98" t="s">
        <v>233</v>
      </c>
      <c r="Q125" s="98" t="s">
        <v>234</v>
      </c>
      <c r="R125" s="99">
        <v>43466</v>
      </c>
      <c r="S12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5" s="95" t="s">
        <v>18</v>
      </c>
      <c r="U125" s="95" t="s">
        <v>18</v>
      </c>
      <c r="V125" s="99" t="s">
        <v>16</v>
      </c>
      <c r="W125" s="99" t="s">
        <v>83</v>
      </c>
      <c r="X125" s="99" t="s">
        <v>141</v>
      </c>
    </row>
    <row r="126" spans="1:24" x14ac:dyDescent="0.3">
      <c r="A126" s="92" t="s">
        <v>31</v>
      </c>
      <c r="B126" s="93" t="s">
        <v>366</v>
      </c>
      <c r="C126" s="94" t="s">
        <v>367</v>
      </c>
      <c r="D126" s="94" t="s">
        <v>368</v>
      </c>
      <c r="E126" s="95">
        <v>44865</v>
      </c>
      <c r="F126" s="96">
        <v>758074.28</v>
      </c>
      <c r="G126" s="96">
        <v>165812.49</v>
      </c>
      <c r="H126" s="96">
        <v>0</v>
      </c>
      <c r="I126" s="96">
        <v>979642.71</v>
      </c>
      <c r="J126" s="96">
        <v>221568.43</v>
      </c>
      <c r="K126" s="97">
        <v>45</v>
      </c>
      <c r="L126" s="97">
        <v>47</v>
      </c>
      <c r="M126" s="97">
        <v>0</v>
      </c>
      <c r="N126" s="108">
        <v>0</v>
      </c>
      <c r="O126" s="6">
        <f>Table_OTOB_YTD[[#This Row],[CHARGED DAYS]]-Table_OTOB_YTD[[#This Row],[CONTRACT DAYS]]-Table_OTOB_YTD[[#This Row],[THIRD PARTY DAYS ADDED]]</f>
        <v>2</v>
      </c>
      <c r="P126" s="98" t="s">
        <v>233</v>
      </c>
      <c r="Q126" s="98" t="s">
        <v>234</v>
      </c>
      <c r="R126" s="99">
        <v>43466</v>
      </c>
      <c r="S12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6" s="95" t="s">
        <v>18</v>
      </c>
      <c r="U126" s="95" t="s">
        <v>18</v>
      </c>
      <c r="V126" s="99" t="s">
        <v>18</v>
      </c>
      <c r="W126" s="99" t="s">
        <v>83</v>
      </c>
      <c r="X126" s="99" t="s">
        <v>141</v>
      </c>
    </row>
    <row r="127" spans="1:24" x14ac:dyDescent="0.3">
      <c r="A127" s="92" t="s">
        <v>19</v>
      </c>
      <c r="B127" s="93" t="s">
        <v>379</v>
      </c>
      <c r="C127" s="94" t="s">
        <v>340</v>
      </c>
      <c r="D127" s="94" t="s">
        <v>20</v>
      </c>
      <c r="E127" s="95">
        <v>44866</v>
      </c>
      <c r="F127" s="96">
        <v>540111.02</v>
      </c>
      <c r="G127" s="96">
        <v>14273.01</v>
      </c>
      <c r="H127" s="96">
        <v>0</v>
      </c>
      <c r="I127" s="96">
        <v>574586.25</v>
      </c>
      <c r="J127" s="96">
        <v>34475.230000000003</v>
      </c>
      <c r="K127" s="97">
        <v>100</v>
      </c>
      <c r="L127" s="97">
        <v>114</v>
      </c>
      <c r="M127" s="97">
        <v>0</v>
      </c>
      <c r="N127" s="108">
        <v>0</v>
      </c>
      <c r="O127" s="6">
        <f>Table_OTOB_YTD[[#This Row],[CHARGED DAYS]]-Table_OTOB_YTD[[#This Row],[CONTRACT DAYS]]-Table_OTOB_YTD[[#This Row],[THIRD PARTY DAYS ADDED]]</f>
        <v>14</v>
      </c>
      <c r="P127" s="98" t="s">
        <v>380</v>
      </c>
      <c r="Q127" s="98" t="s">
        <v>369</v>
      </c>
      <c r="R127" s="99">
        <v>43466</v>
      </c>
      <c r="S12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7" s="95" t="s">
        <v>18</v>
      </c>
      <c r="U127" s="95" t="s">
        <v>18</v>
      </c>
      <c r="V127" s="99" t="s">
        <v>18</v>
      </c>
      <c r="W127" s="99" t="s">
        <v>83</v>
      </c>
      <c r="X127" s="99" t="s">
        <v>141</v>
      </c>
    </row>
    <row r="128" spans="1:24" x14ac:dyDescent="0.3">
      <c r="A128" s="92" t="s">
        <v>41</v>
      </c>
      <c r="B128" s="93" t="s">
        <v>381</v>
      </c>
      <c r="C128" s="94" t="s">
        <v>382</v>
      </c>
      <c r="D128" s="94" t="s">
        <v>20</v>
      </c>
      <c r="E128" s="95">
        <v>44867</v>
      </c>
      <c r="F128" s="96">
        <v>1267114</v>
      </c>
      <c r="G128" s="96">
        <v>342448.86</v>
      </c>
      <c r="H128" s="96">
        <v>0</v>
      </c>
      <c r="I128" s="96">
        <v>1721755.44</v>
      </c>
      <c r="J128" s="96">
        <v>454641.44</v>
      </c>
      <c r="K128" s="97">
        <v>211</v>
      </c>
      <c r="L128" s="97">
        <v>205</v>
      </c>
      <c r="M128" s="97">
        <v>8</v>
      </c>
      <c r="N128" s="108">
        <v>0</v>
      </c>
      <c r="O128" s="6">
        <f>Table_OTOB_YTD[[#This Row],[CHARGED DAYS]]-Table_OTOB_YTD[[#This Row],[CONTRACT DAYS]]-Table_OTOB_YTD[[#This Row],[THIRD PARTY DAYS ADDED]]</f>
        <v>-6</v>
      </c>
      <c r="P128" s="98" t="s">
        <v>380</v>
      </c>
      <c r="Q128" s="98" t="s">
        <v>369</v>
      </c>
      <c r="R128" s="99">
        <v>43466</v>
      </c>
      <c r="S12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8" s="95" t="s">
        <v>18</v>
      </c>
      <c r="U128" s="95" t="s">
        <v>18</v>
      </c>
      <c r="V128" s="99" t="s">
        <v>18</v>
      </c>
      <c r="W128" s="99" t="s">
        <v>83</v>
      </c>
      <c r="X128" s="99" t="s">
        <v>141</v>
      </c>
    </row>
    <row r="129" spans="1:24" x14ac:dyDescent="0.3">
      <c r="A129" s="92" t="s">
        <v>41</v>
      </c>
      <c r="B129" s="93" t="s">
        <v>383</v>
      </c>
      <c r="C129" s="94" t="s">
        <v>382</v>
      </c>
      <c r="D129" s="94" t="s">
        <v>20</v>
      </c>
      <c r="E129" s="95">
        <v>44867</v>
      </c>
      <c r="F129" s="96">
        <v>2208069</v>
      </c>
      <c r="G129" s="96">
        <v>46810.91</v>
      </c>
      <c r="H129" s="96">
        <v>0</v>
      </c>
      <c r="I129" s="96">
        <v>2140674.11</v>
      </c>
      <c r="J129" s="96">
        <v>-67394.89</v>
      </c>
      <c r="K129" s="97">
        <v>266</v>
      </c>
      <c r="L129" s="97">
        <v>170</v>
      </c>
      <c r="M129" s="97">
        <v>0</v>
      </c>
      <c r="N129" s="108">
        <v>0</v>
      </c>
      <c r="O129" s="6">
        <f>Table_OTOB_YTD[[#This Row],[CHARGED DAYS]]-Table_OTOB_YTD[[#This Row],[CONTRACT DAYS]]-Table_OTOB_YTD[[#This Row],[THIRD PARTY DAYS ADDED]]</f>
        <v>-96</v>
      </c>
      <c r="P129" s="98" t="s">
        <v>380</v>
      </c>
      <c r="Q129" s="98" t="s">
        <v>369</v>
      </c>
      <c r="R129" s="99">
        <v>43466</v>
      </c>
      <c r="S12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29" s="95" t="s">
        <v>18</v>
      </c>
      <c r="U129" s="95" t="s">
        <v>18</v>
      </c>
      <c r="V129" s="99" t="s">
        <v>18</v>
      </c>
      <c r="W129" s="99" t="s">
        <v>83</v>
      </c>
      <c r="X129" s="99" t="s">
        <v>141</v>
      </c>
    </row>
    <row r="130" spans="1:24" x14ac:dyDescent="0.3">
      <c r="A130" s="92" t="s">
        <v>41</v>
      </c>
      <c r="B130" s="93" t="s">
        <v>384</v>
      </c>
      <c r="C130" s="94" t="s">
        <v>351</v>
      </c>
      <c r="D130" s="94" t="s">
        <v>385</v>
      </c>
      <c r="E130" s="95">
        <v>44867</v>
      </c>
      <c r="F130" s="96">
        <v>20145622.789999999</v>
      </c>
      <c r="G130" s="96">
        <v>393542.38</v>
      </c>
      <c r="H130" s="96">
        <v>0</v>
      </c>
      <c r="I130" s="96">
        <v>20514131.84</v>
      </c>
      <c r="J130" s="96">
        <v>368509.05</v>
      </c>
      <c r="K130" s="97">
        <v>300</v>
      </c>
      <c r="L130" s="97">
        <v>375</v>
      </c>
      <c r="M130" s="97">
        <v>75</v>
      </c>
      <c r="N130" s="108">
        <v>0</v>
      </c>
      <c r="O130" s="6">
        <f>Table_OTOB_YTD[[#This Row],[CHARGED DAYS]]-Table_OTOB_YTD[[#This Row],[CONTRACT DAYS]]-Table_OTOB_YTD[[#This Row],[THIRD PARTY DAYS ADDED]]</f>
        <v>75</v>
      </c>
      <c r="P130" s="98" t="s">
        <v>380</v>
      </c>
      <c r="Q130" s="98" t="s">
        <v>369</v>
      </c>
      <c r="R130" s="99">
        <v>43466</v>
      </c>
      <c r="S13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0" s="95" t="s">
        <v>18</v>
      </c>
      <c r="U130" s="95" t="s">
        <v>18</v>
      </c>
      <c r="V130" s="99" t="s">
        <v>16</v>
      </c>
      <c r="W130" s="99" t="s">
        <v>84</v>
      </c>
      <c r="X130" s="99" t="s">
        <v>141</v>
      </c>
    </row>
    <row r="131" spans="1:24" x14ac:dyDescent="0.3">
      <c r="A131" s="92" t="s">
        <v>77</v>
      </c>
      <c r="B131" s="93" t="s">
        <v>388</v>
      </c>
      <c r="C131" s="94" t="s">
        <v>115</v>
      </c>
      <c r="D131" s="94" t="s">
        <v>389</v>
      </c>
      <c r="E131" s="95">
        <v>44868</v>
      </c>
      <c r="F131" s="96">
        <v>653340.14</v>
      </c>
      <c r="G131" s="96">
        <v>42905.26</v>
      </c>
      <c r="H131" s="96">
        <v>0</v>
      </c>
      <c r="I131" s="96">
        <v>648498.43999999994</v>
      </c>
      <c r="J131" s="96">
        <v>-4841.7</v>
      </c>
      <c r="K131" s="97">
        <v>62</v>
      </c>
      <c r="L131" s="97">
        <v>53</v>
      </c>
      <c r="M131" s="97">
        <v>0</v>
      </c>
      <c r="N131" s="108">
        <v>0</v>
      </c>
      <c r="O131" s="6">
        <f>Table_OTOB_YTD[[#This Row],[CHARGED DAYS]]-Table_OTOB_YTD[[#This Row],[CONTRACT DAYS]]-Table_OTOB_YTD[[#This Row],[THIRD PARTY DAYS ADDED]]</f>
        <v>-9</v>
      </c>
      <c r="P131" s="98" t="s">
        <v>380</v>
      </c>
      <c r="Q131" s="98" t="s">
        <v>369</v>
      </c>
      <c r="R131" s="99">
        <v>43466</v>
      </c>
      <c r="S13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1" s="95" t="s">
        <v>18</v>
      </c>
      <c r="U131" s="95" t="s">
        <v>18</v>
      </c>
      <c r="V131" s="99" t="s">
        <v>18</v>
      </c>
      <c r="W131" s="99" t="s">
        <v>83</v>
      </c>
      <c r="X131" s="99" t="s">
        <v>141</v>
      </c>
    </row>
    <row r="132" spans="1:24" x14ac:dyDescent="0.3">
      <c r="A132" s="92" t="s">
        <v>25</v>
      </c>
      <c r="B132" s="93" t="s">
        <v>390</v>
      </c>
      <c r="C132" s="94" t="s">
        <v>25</v>
      </c>
      <c r="D132" s="94" t="s">
        <v>20</v>
      </c>
      <c r="E132" s="95">
        <v>44869</v>
      </c>
      <c r="F132" s="96">
        <v>2125611.75</v>
      </c>
      <c r="G132" s="96">
        <v>-185118</v>
      </c>
      <c r="H132" s="96">
        <v>0</v>
      </c>
      <c r="I132" s="96">
        <v>1733785.37</v>
      </c>
      <c r="J132" s="96">
        <v>-391826.38</v>
      </c>
      <c r="K132" s="97">
        <v>200</v>
      </c>
      <c r="L132" s="97">
        <v>204</v>
      </c>
      <c r="M132" s="97">
        <v>0</v>
      </c>
      <c r="N132" s="108">
        <v>0</v>
      </c>
      <c r="O132" s="6">
        <f>Table_OTOB_YTD[[#This Row],[CHARGED DAYS]]-Table_OTOB_YTD[[#This Row],[CONTRACT DAYS]]-Table_OTOB_YTD[[#This Row],[THIRD PARTY DAYS ADDED]]</f>
        <v>4</v>
      </c>
      <c r="P132" s="98" t="s">
        <v>380</v>
      </c>
      <c r="Q132" s="98" t="s">
        <v>369</v>
      </c>
      <c r="R132" s="99">
        <v>43466</v>
      </c>
      <c r="S13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2" s="95" t="s">
        <v>18</v>
      </c>
      <c r="U132" s="95" t="s">
        <v>18</v>
      </c>
      <c r="V132" s="99" t="s">
        <v>18</v>
      </c>
      <c r="W132" s="99" t="s">
        <v>83</v>
      </c>
      <c r="X132" s="99" t="s">
        <v>141</v>
      </c>
    </row>
    <row r="133" spans="1:24" x14ac:dyDescent="0.3">
      <c r="A133" s="92" t="s">
        <v>33</v>
      </c>
      <c r="B133" s="93" t="s">
        <v>391</v>
      </c>
      <c r="C133" s="94" t="s">
        <v>34</v>
      </c>
      <c r="D133" s="94" t="s">
        <v>392</v>
      </c>
      <c r="E133" s="95">
        <v>44869</v>
      </c>
      <c r="F133" s="96">
        <v>16483392.880000001</v>
      </c>
      <c r="G133" s="96">
        <v>3123529.24</v>
      </c>
      <c r="H133" s="96">
        <v>238687.2</v>
      </c>
      <c r="I133" s="96">
        <v>19133766.59</v>
      </c>
      <c r="J133" s="96">
        <v>2411686.5099999998</v>
      </c>
      <c r="K133" s="97">
        <v>383</v>
      </c>
      <c r="L133" s="97">
        <v>582</v>
      </c>
      <c r="M133" s="97">
        <v>105</v>
      </c>
      <c r="N133" s="108">
        <v>11</v>
      </c>
      <c r="O133" s="6">
        <f>Table_OTOB_YTD[[#This Row],[CHARGED DAYS]]-Table_OTOB_YTD[[#This Row],[CONTRACT DAYS]]-Table_OTOB_YTD[[#This Row],[THIRD PARTY DAYS ADDED]]</f>
        <v>188</v>
      </c>
      <c r="P133" s="98" t="s">
        <v>380</v>
      </c>
      <c r="Q133" s="98" t="s">
        <v>369</v>
      </c>
      <c r="R133" s="99">
        <v>43466</v>
      </c>
      <c r="S13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3" s="95" t="s">
        <v>18</v>
      </c>
      <c r="U133" s="95" t="s">
        <v>18</v>
      </c>
      <c r="V133" s="99" t="s">
        <v>18</v>
      </c>
      <c r="W133" s="99" t="s">
        <v>84</v>
      </c>
      <c r="X133" s="99" t="s">
        <v>141</v>
      </c>
    </row>
    <row r="134" spans="1:24" x14ac:dyDescent="0.3">
      <c r="A134" s="92" t="s">
        <v>21</v>
      </c>
      <c r="B134" s="93" t="s">
        <v>393</v>
      </c>
      <c r="C134" s="94" t="s">
        <v>99</v>
      </c>
      <c r="D134" s="94" t="s">
        <v>394</v>
      </c>
      <c r="E134" s="95">
        <v>44869</v>
      </c>
      <c r="F134" s="96">
        <v>1026049.2</v>
      </c>
      <c r="G134" s="96">
        <v>0</v>
      </c>
      <c r="H134" s="96">
        <v>0</v>
      </c>
      <c r="I134" s="96">
        <v>996629.78</v>
      </c>
      <c r="J134" s="96">
        <v>-29419.42</v>
      </c>
      <c r="K134" s="97">
        <v>90</v>
      </c>
      <c r="L134" s="97">
        <v>99</v>
      </c>
      <c r="M134" s="97">
        <v>9</v>
      </c>
      <c r="N134" s="108">
        <v>0</v>
      </c>
      <c r="O134" s="6">
        <f>Table_OTOB_YTD[[#This Row],[CHARGED DAYS]]-Table_OTOB_YTD[[#This Row],[CONTRACT DAYS]]-Table_OTOB_YTD[[#This Row],[THIRD PARTY DAYS ADDED]]</f>
        <v>9</v>
      </c>
      <c r="P134" s="98" t="s">
        <v>380</v>
      </c>
      <c r="Q134" s="98" t="s">
        <v>369</v>
      </c>
      <c r="R134" s="99">
        <v>43466</v>
      </c>
      <c r="S13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4" s="95" t="s">
        <v>18</v>
      </c>
      <c r="U134" s="95" t="s">
        <v>18</v>
      </c>
      <c r="V134" s="99" t="s">
        <v>18</v>
      </c>
      <c r="W134" s="99" t="s">
        <v>83</v>
      </c>
      <c r="X134" s="99" t="s">
        <v>141</v>
      </c>
    </row>
    <row r="135" spans="1:24" x14ac:dyDescent="0.3">
      <c r="A135" s="92" t="s">
        <v>361</v>
      </c>
      <c r="B135" s="93" t="s">
        <v>395</v>
      </c>
      <c r="C135" s="94" t="s">
        <v>363</v>
      </c>
      <c r="D135" s="94" t="s">
        <v>396</v>
      </c>
      <c r="E135" s="95">
        <v>44872</v>
      </c>
      <c r="F135" s="96">
        <v>1474597.54</v>
      </c>
      <c r="G135" s="96">
        <v>0</v>
      </c>
      <c r="H135" s="96">
        <v>0</v>
      </c>
      <c r="I135" s="96">
        <v>1317123.02</v>
      </c>
      <c r="J135" s="96">
        <v>-157474.51999999999</v>
      </c>
      <c r="K135" s="97">
        <v>167</v>
      </c>
      <c r="L135" s="97">
        <v>305</v>
      </c>
      <c r="M135" s="97">
        <v>0</v>
      </c>
      <c r="N135" s="108">
        <v>0</v>
      </c>
      <c r="O135" s="6">
        <f>Table_OTOB_YTD[[#This Row],[CHARGED DAYS]]-Table_OTOB_YTD[[#This Row],[CONTRACT DAYS]]-Table_OTOB_YTD[[#This Row],[THIRD PARTY DAYS ADDED]]</f>
        <v>138</v>
      </c>
      <c r="P135" s="98" t="s">
        <v>380</v>
      </c>
      <c r="Q135" s="98" t="s">
        <v>369</v>
      </c>
      <c r="R135" s="99">
        <v>43466</v>
      </c>
      <c r="S13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5" s="95" t="s">
        <v>18</v>
      </c>
      <c r="U135" s="95" t="s">
        <v>18</v>
      </c>
      <c r="V135" s="99" t="s">
        <v>18</v>
      </c>
      <c r="W135" s="99" t="s">
        <v>83</v>
      </c>
      <c r="X135" s="99" t="s">
        <v>141</v>
      </c>
    </row>
    <row r="136" spans="1:24" x14ac:dyDescent="0.3">
      <c r="A136" s="92" t="s">
        <v>29</v>
      </c>
      <c r="B136" s="93" t="s">
        <v>397</v>
      </c>
      <c r="C136" s="94" t="s">
        <v>36</v>
      </c>
      <c r="D136" s="94" t="s">
        <v>398</v>
      </c>
      <c r="E136" s="95">
        <v>44872</v>
      </c>
      <c r="F136" s="96">
        <v>2216223.85</v>
      </c>
      <c r="G136" s="96">
        <v>0</v>
      </c>
      <c r="H136" s="96">
        <v>0</v>
      </c>
      <c r="I136" s="96">
        <v>2107581.7999999998</v>
      </c>
      <c r="J136" s="96">
        <v>-108642.05</v>
      </c>
      <c r="K136" s="97">
        <v>200</v>
      </c>
      <c r="L136" s="97">
        <v>210</v>
      </c>
      <c r="M136" s="97">
        <v>11</v>
      </c>
      <c r="N136" s="108">
        <v>0</v>
      </c>
      <c r="O136" s="6">
        <f>Table_OTOB_YTD[[#This Row],[CHARGED DAYS]]-Table_OTOB_YTD[[#This Row],[CONTRACT DAYS]]-Table_OTOB_YTD[[#This Row],[THIRD PARTY DAYS ADDED]]</f>
        <v>10</v>
      </c>
      <c r="P136" s="98" t="s">
        <v>380</v>
      </c>
      <c r="Q136" s="98" t="s">
        <v>369</v>
      </c>
      <c r="R136" s="99">
        <v>43466</v>
      </c>
      <c r="S13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6" s="95" t="s">
        <v>18</v>
      </c>
      <c r="U136" s="95" t="s">
        <v>18</v>
      </c>
      <c r="V136" s="99" t="s">
        <v>18</v>
      </c>
      <c r="W136" s="99" t="s">
        <v>83</v>
      </c>
      <c r="X136" s="99" t="s">
        <v>141</v>
      </c>
    </row>
    <row r="137" spans="1:24" x14ac:dyDescent="0.3">
      <c r="A137" s="92" t="s">
        <v>25</v>
      </c>
      <c r="B137" s="93" t="s">
        <v>399</v>
      </c>
      <c r="C137" s="94" t="s">
        <v>25</v>
      </c>
      <c r="D137" s="94" t="s">
        <v>400</v>
      </c>
      <c r="E137" s="95">
        <v>44873</v>
      </c>
      <c r="F137" s="96">
        <v>2257307.0099999998</v>
      </c>
      <c r="G137" s="96">
        <v>2444.9900000000002</v>
      </c>
      <c r="H137" s="96">
        <v>0</v>
      </c>
      <c r="I137" s="96">
        <v>2287156.34</v>
      </c>
      <c r="J137" s="96">
        <v>29849.33</v>
      </c>
      <c r="K137" s="97">
        <v>103</v>
      </c>
      <c r="L137" s="97">
        <v>96</v>
      </c>
      <c r="M137" s="97">
        <v>0</v>
      </c>
      <c r="N137" s="108">
        <v>0</v>
      </c>
      <c r="O137" s="6">
        <f>Table_OTOB_YTD[[#This Row],[CHARGED DAYS]]-Table_OTOB_YTD[[#This Row],[CONTRACT DAYS]]-Table_OTOB_YTD[[#This Row],[THIRD PARTY DAYS ADDED]]</f>
        <v>-7</v>
      </c>
      <c r="P137" s="98" t="s">
        <v>380</v>
      </c>
      <c r="Q137" s="98" t="s">
        <v>369</v>
      </c>
      <c r="R137" s="99">
        <v>43466</v>
      </c>
      <c r="S13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7" s="95" t="s">
        <v>18</v>
      </c>
      <c r="U137" s="95" t="s">
        <v>18</v>
      </c>
      <c r="V137" s="99" t="s">
        <v>18</v>
      </c>
      <c r="W137" s="99" t="s">
        <v>83</v>
      </c>
      <c r="X137" s="99" t="s">
        <v>141</v>
      </c>
    </row>
    <row r="138" spans="1:24" x14ac:dyDescent="0.3">
      <c r="A138" s="92" t="s">
        <v>98</v>
      </c>
      <c r="B138" s="93" t="s">
        <v>401</v>
      </c>
      <c r="C138" s="94" t="s">
        <v>98</v>
      </c>
      <c r="D138" s="94" t="s">
        <v>20</v>
      </c>
      <c r="E138" s="95">
        <v>44873</v>
      </c>
      <c r="F138" s="96">
        <v>2816960</v>
      </c>
      <c r="G138" s="96">
        <v>0</v>
      </c>
      <c r="H138" s="96">
        <v>0</v>
      </c>
      <c r="I138" s="96">
        <v>2741207.54</v>
      </c>
      <c r="J138" s="96">
        <v>-75752.460000000006</v>
      </c>
      <c r="K138" s="97">
        <v>88</v>
      </c>
      <c r="L138" s="97">
        <v>87</v>
      </c>
      <c r="M138" s="97">
        <v>0</v>
      </c>
      <c r="N138" s="108">
        <v>0</v>
      </c>
      <c r="O138" s="6">
        <f>Table_OTOB_YTD[[#This Row],[CHARGED DAYS]]-Table_OTOB_YTD[[#This Row],[CONTRACT DAYS]]-Table_OTOB_YTD[[#This Row],[THIRD PARTY DAYS ADDED]]</f>
        <v>-1</v>
      </c>
      <c r="P138" s="98" t="s">
        <v>380</v>
      </c>
      <c r="Q138" s="98" t="s">
        <v>369</v>
      </c>
      <c r="R138" s="99">
        <v>43466</v>
      </c>
      <c r="S13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8" s="95" t="s">
        <v>18</v>
      </c>
      <c r="U138" s="95" t="s">
        <v>18</v>
      </c>
      <c r="V138" s="99" t="s">
        <v>18</v>
      </c>
      <c r="W138" s="99" t="s">
        <v>83</v>
      </c>
      <c r="X138" s="99" t="s">
        <v>141</v>
      </c>
    </row>
    <row r="139" spans="1:24" x14ac:dyDescent="0.3">
      <c r="A139" s="92" t="s">
        <v>29</v>
      </c>
      <c r="B139" s="93" t="s">
        <v>402</v>
      </c>
      <c r="C139" s="94" t="s">
        <v>403</v>
      </c>
      <c r="D139" s="94" t="s">
        <v>404</v>
      </c>
      <c r="E139" s="95">
        <v>44874</v>
      </c>
      <c r="F139" s="96">
        <v>19989898.050000001</v>
      </c>
      <c r="G139" s="96">
        <v>1136218.47</v>
      </c>
      <c r="H139" s="96">
        <v>0</v>
      </c>
      <c r="I139" s="96">
        <v>21245617.93</v>
      </c>
      <c r="J139" s="96">
        <v>1255719.8799999999</v>
      </c>
      <c r="K139" s="97">
        <v>480</v>
      </c>
      <c r="L139" s="97">
        <v>524</v>
      </c>
      <c r="M139" s="97">
        <v>76</v>
      </c>
      <c r="N139" s="108">
        <v>0</v>
      </c>
      <c r="O139" s="6">
        <f>Table_OTOB_YTD[[#This Row],[CHARGED DAYS]]-Table_OTOB_YTD[[#This Row],[CONTRACT DAYS]]-Table_OTOB_YTD[[#This Row],[THIRD PARTY DAYS ADDED]]</f>
        <v>44</v>
      </c>
      <c r="P139" s="98" t="s">
        <v>380</v>
      </c>
      <c r="Q139" s="98" t="s">
        <v>369</v>
      </c>
      <c r="R139" s="99">
        <v>43466</v>
      </c>
      <c r="S13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39" s="95" t="s">
        <v>18</v>
      </c>
      <c r="U139" s="95" t="s">
        <v>18</v>
      </c>
      <c r="V139" s="99" t="s">
        <v>16</v>
      </c>
      <c r="W139" s="99" t="s">
        <v>84</v>
      </c>
      <c r="X139" s="99" t="s">
        <v>141</v>
      </c>
    </row>
    <row r="140" spans="1:24" x14ac:dyDescent="0.3">
      <c r="A140" s="92" t="s">
        <v>272</v>
      </c>
      <c r="B140" s="93" t="s">
        <v>405</v>
      </c>
      <c r="C140" s="94" t="s">
        <v>274</v>
      </c>
      <c r="D140" s="94" t="s">
        <v>406</v>
      </c>
      <c r="E140" s="95">
        <v>44874</v>
      </c>
      <c r="F140" s="96">
        <v>355835.92</v>
      </c>
      <c r="G140" s="96">
        <v>4680</v>
      </c>
      <c r="H140" s="96">
        <v>0</v>
      </c>
      <c r="I140" s="96">
        <v>368827.83</v>
      </c>
      <c r="J140" s="96">
        <v>12991.91</v>
      </c>
      <c r="K140" s="97">
        <v>30</v>
      </c>
      <c r="L140" s="97">
        <v>24</v>
      </c>
      <c r="M140" s="97">
        <v>0</v>
      </c>
      <c r="N140" s="108">
        <v>0</v>
      </c>
      <c r="O140" s="6">
        <f>Table_OTOB_YTD[[#This Row],[CHARGED DAYS]]-Table_OTOB_YTD[[#This Row],[CONTRACT DAYS]]-Table_OTOB_YTD[[#This Row],[THIRD PARTY DAYS ADDED]]</f>
        <v>-6</v>
      </c>
      <c r="P140" s="98" t="s">
        <v>380</v>
      </c>
      <c r="Q140" s="98" t="s">
        <v>369</v>
      </c>
      <c r="R140" s="99">
        <v>43466</v>
      </c>
      <c r="S14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0" s="95" t="s">
        <v>18</v>
      </c>
      <c r="U140" s="95" t="s">
        <v>18</v>
      </c>
      <c r="V140" s="99" t="s">
        <v>18</v>
      </c>
      <c r="W140" s="99" t="s">
        <v>83</v>
      </c>
      <c r="X140" s="99" t="s">
        <v>141</v>
      </c>
    </row>
    <row r="141" spans="1:24" x14ac:dyDescent="0.3">
      <c r="A141" s="92" t="s">
        <v>104</v>
      </c>
      <c r="B141" s="93" t="s">
        <v>407</v>
      </c>
      <c r="C141" s="94" t="s">
        <v>105</v>
      </c>
      <c r="D141" s="94" t="s">
        <v>408</v>
      </c>
      <c r="E141" s="95">
        <v>44875</v>
      </c>
      <c r="F141" s="96">
        <v>847125.27</v>
      </c>
      <c r="G141" s="96">
        <v>104065.14</v>
      </c>
      <c r="H141" s="96">
        <v>0</v>
      </c>
      <c r="I141" s="96">
        <v>944793.49</v>
      </c>
      <c r="J141" s="96">
        <v>97668.22</v>
      </c>
      <c r="K141" s="97">
        <v>11</v>
      </c>
      <c r="L141" s="97">
        <v>14</v>
      </c>
      <c r="M141" s="97">
        <v>0</v>
      </c>
      <c r="N141" s="108">
        <v>0</v>
      </c>
      <c r="O141" s="6">
        <f>Table_OTOB_YTD[[#This Row],[CHARGED DAYS]]-Table_OTOB_YTD[[#This Row],[CONTRACT DAYS]]-Table_OTOB_YTD[[#This Row],[THIRD PARTY DAYS ADDED]]</f>
        <v>3</v>
      </c>
      <c r="P141" s="98" t="s">
        <v>380</v>
      </c>
      <c r="Q141" s="98" t="s">
        <v>369</v>
      </c>
      <c r="R141" s="99">
        <v>43466</v>
      </c>
      <c r="S14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1" s="95" t="s">
        <v>18</v>
      </c>
      <c r="U141" s="95" t="s">
        <v>18</v>
      </c>
      <c r="V141" s="99" t="s">
        <v>18</v>
      </c>
      <c r="W141" s="99" t="s">
        <v>83</v>
      </c>
      <c r="X141" s="99" t="s">
        <v>141</v>
      </c>
    </row>
    <row r="142" spans="1:24" x14ac:dyDescent="0.3">
      <c r="A142" s="92" t="s">
        <v>35</v>
      </c>
      <c r="B142" s="93" t="s">
        <v>409</v>
      </c>
      <c r="C142" s="94" t="s">
        <v>345</v>
      </c>
      <c r="D142" s="94" t="s">
        <v>410</v>
      </c>
      <c r="E142" s="95">
        <v>44875</v>
      </c>
      <c r="F142" s="96">
        <v>4885972</v>
      </c>
      <c r="G142" s="96">
        <v>49100.380000000005</v>
      </c>
      <c r="H142" s="96">
        <v>0</v>
      </c>
      <c r="I142" s="96">
        <v>5106614.16</v>
      </c>
      <c r="J142" s="96">
        <v>220642.16</v>
      </c>
      <c r="K142" s="97">
        <v>160</v>
      </c>
      <c r="L142" s="97">
        <v>156</v>
      </c>
      <c r="M142" s="97">
        <v>0</v>
      </c>
      <c r="N142" s="108">
        <v>0</v>
      </c>
      <c r="O142" s="6">
        <f>Table_OTOB_YTD[[#This Row],[CHARGED DAYS]]-Table_OTOB_YTD[[#This Row],[CONTRACT DAYS]]-Table_OTOB_YTD[[#This Row],[THIRD PARTY DAYS ADDED]]</f>
        <v>-4</v>
      </c>
      <c r="P142" s="98" t="s">
        <v>380</v>
      </c>
      <c r="Q142" s="98" t="s">
        <v>369</v>
      </c>
      <c r="R142" s="99">
        <v>43466</v>
      </c>
      <c r="S14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2" s="95" t="s">
        <v>18</v>
      </c>
      <c r="U142" s="95" t="s">
        <v>18</v>
      </c>
      <c r="V142" s="99" t="s">
        <v>18</v>
      </c>
      <c r="W142" s="99" t="s">
        <v>83</v>
      </c>
      <c r="X142" s="99" t="s">
        <v>141</v>
      </c>
    </row>
    <row r="143" spans="1:24" x14ac:dyDescent="0.3">
      <c r="A143" s="92" t="s">
        <v>17</v>
      </c>
      <c r="B143" s="93" t="s">
        <v>411</v>
      </c>
      <c r="C143" s="94" t="s">
        <v>39</v>
      </c>
      <c r="D143" s="94" t="s">
        <v>412</v>
      </c>
      <c r="E143" s="95">
        <v>44877</v>
      </c>
      <c r="F143" s="96">
        <v>1525579.26</v>
      </c>
      <c r="G143" s="96">
        <v>158695.09</v>
      </c>
      <c r="H143" s="96">
        <v>0</v>
      </c>
      <c r="I143" s="96">
        <v>1807350.75</v>
      </c>
      <c r="J143" s="96">
        <v>281771.49</v>
      </c>
      <c r="K143" s="97">
        <v>64</v>
      </c>
      <c r="L143" s="97">
        <v>75</v>
      </c>
      <c r="M143" s="97">
        <v>45</v>
      </c>
      <c r="N143" s="108">
        <v>0</v>
      </c>
      <c r="O143" s="6">
        <f>Table_OTOB_YTD[[#This Row],[CHARGED DAYS]]-Table_OTOB_YTD[[#This Row],[CONTRACT DAYS]]-Table_OTOB_YTD[[#This Row],[THIRD PARTY DAYS ADDED]]</f>
        <v>11</v>
      </c>
      <c r="P143" s="98" t="s">
        <v>380</v>
      </c>
      <c r="Q143" s="98" t="s">
        <v>369</v>
      </c>
      <c r="R143" s="99">
        <v>43466</v>
      </c>
      <c r="S14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3" s="95" t="s">
        <v>18</v>
      </c>
      <c r="U143" s="95" t="s">
        <v>18</v>
      </c>
      <c r="V143" s="99" t="s">
        <v>18</v>
      </c>
      <c r="W143" s="99" t="s">
        <v>83</v>
      </c>
      <c r="X143" s="99" t="s">
        <v>141</v>
      </c>
    </row>
    <row r="144" spans="1:24" x14ac:dyDescent="0.3">
      <c r="A144" s="92" t="s">
        <v>17</v>
      </c>
      <c r="B144" s="93" t="s">
        <v>413</v>
      </c>
      <c r="C144" s="94" t="s">
        <v>257</v>
      </c>
      <c r="D144" s="94" t="s">
        <v>414</v>
      </c>
      <c r="E144" s="95">
        <v>44878</v>
      </c>
      <c r="F144" s="96">
        <v>120169.5</v>
      </c>
      <c r="G144" s="96">
        <v>0</v>
      </c>
      <c r="H144" s="96">
        <v>0</v>
      </c>
      <c r="I144" s="96">
        <v>122052.09</v>
      </c>
      <c r="J144" s="96">
        <v>1882.59</v>
      </c>
      <c r="K144" s="97">
        <v>33</v>
      </c>
      <c r="L144" s="97">
        <v>33</v>
      </c>
      <c r="M144" s="97">
        <v>0</v>
      </c>
      <c r="N144" s="108">
        <v>0</v>
      </c>
      <c r="O144" s="6">
        <f>Table_OTOB_YTD[[#This Row],[CHARGED DAYS]]-Table_OTOB_YTD[[#This Row],[CONTRACT DAYS]]-Table_OTOB_YTD[[#This Row],[THIRD PARTY DAYS ADDED]]</f>
        <v>0</v>
      </c>
      <c r="P144" s="98" t="s">
        <v>380</v>
      </c>
      <c r="Q144" s="98" t="s">
        <v>369</v>
      </c>
      <c r="R144" s="99">
        <v>43466</v>
      </c>
      <c r="S14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4" s="95" t="s">
        <v>18</v>
      </c>
      <c r="U144" s="95" t="s">
        <v>18</v>
      </c>
      <c r="V144" s="99" t="s">
        <v>18</v>
      </c>
      <c r="W144" s="99" t="s">
        <v>83</v>
      </c>
      <c r="X144" s="99" t="s">
        <v>141</v>
      </c>
    </row>
    <row r="145" spans="1:24" x14ac:dyDescent="0.3">
      <c r="A145" s="92" t="s">
        <v>31</v>
      </c>
      <c r="B145" s="93" t="s">
        <v>328</v>
      </c>
      <c r="C145" s="94" t="s">
        <v>32</v>
      </c>
      <c r="D145" s="94" t="s">
        <v>20</v>
      </c>
      <c r="E145" s="95">
        <v>44879</v>
      </c>
      <c r="F145" s="96">
        <v>1598404.74</v>
      </c>
      <c r="G145" s="96">
        <v>53298.96</v>
      </c>
      <c r="H145" s="96">
        <v>0</v>
      </c>
      <c r="I145" s="96">
        <v>1549812.2</v>
      </c>
      <c r="J145" s="96">
        <v>-48592.54</v>
      </c>
      <c r="K145" s="97">
        <v>132</v>
      </c>
      <c r="L145" s="97">
        <v>137</v>
      </c>
      <c r="M145" s="97">
        <v>5</v>
      </c>
      <c r="N145" s="108">
        <v>0</v>
      </c>
      <c r="O145" s="6">
        <f>Table_OTOB_YTD[[#This Row],[CHARGED DAYS]]-Table_OTOB_YTD[[#This Row],[CONTRACT DAYS]]-Table_OTOB_YTD[[#This Row],[THIRD PARTY DAYS ADDED]]</f>
        <v>5</v>
      </c>
      <c r="P145" s="98" t="s">
        <v>380</v>
      </c>
      <c r="Q145" s="98" t="s">
        <v>369</v>
      </c>
      <c r="R145" s="99">
        <v>43466</v>
      </c>
      <c r="S14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5" s="95" t="s">
        <v>18</v>
      </c>
      <c r="U145" s="95" t="s">
        <v>18</v>
      </c>
      <c r="V145" s="99" t="s">
        <v>18</v>
      </c>
      <c r="W145" s="99" t="s">
        <v>83</v>
      </c>
      <c r="X145" s="99" t="s">
        <v>141</v>
      </c>
    </row>
    <row r="146" spans="1:24" x14ac:dyDescent="0.3">
      <c r="A146" s="92" t="s">
        <v>324</v>
      </c>
      <c r="B146" s="93" t="s">
        <v>415</v>
      </c>
      <c r="C146" s="94" t="s">
        <v>416</v>
      </c>
      <c r="D146" s="94" t="s">
        <v>417</v>
      </c>
      <c r="E146" s="95">
        <v>44880</v>
      </c>
      <c r="F146" s="96">
        <v>387266.75</v>
      </c>
      <c r="G146" s="96">
        <v>32140.880000000001</v>
      </c>
      <c r="H146" s="96">
        <v>0</v>
      </c>
      <c r="I146" s="96">
        <v>437149.77</v>
      </c>
      <c r="J146" s="96">
        <v>49883.02</v>
      </c>
      <c r="K146" s="97">
        <v>51</v>
      </c>
      <c r="L146" s="97">
        <v>51</v>
      </c>
      <c r="M146" s="97">
        <v>0</v>
      </c>
      <c r="N146" s="108">
        <v>0</v>
      </c>
      <c r="O146" s="6">
        <f>Table_OTOB_YTD[[#This Row],[CHARGED DAYS]]-Table_OTOB_YTD[[#This Row],[CONTRACT DAYS]]-Table_OTOB_YTD[[#This Row],[THIRD PARTY DAYS ADDED]]</f>
        <v>0</v>
      </c>
      <c r="P146" s="98" t="s">
        <v>380</v>
      </c>
      <c r="Q146" s="98" t="s">
        <v>369</v>
      </c>
      <c r="R146" s="99">
        <v>43466</v>
      </c>
      <c r="S14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6" s="95" t="s">
        <v>18</v>
      </c>
      <c r="U146" s="95" t="s">
        <v>18</v>
      </c>
      <c r="V146" s="99" t="s">
        <v>18</v>
      </c>
      <c r="W146" s="99" t="s">
        <v>83</v>
      </c>
      <c r="X146" s="99" t="s">
        <v>141</v>
      </c>
    </row>
    <row r="147" spans="1:24" x14ac:dyDescent="0.3">
      <c r="A147" s="92" t="s">
        <v>21</v>
      </c>
      <c r="B147" s="93" t="s">
        <v>418</v>
      </c>
      <c r="C147" s="94" t="s">
        <v>130</v>
      </c>
      <c r="D147" s="94" t="s">
        <v>239</v>
      </c>
      <c r="E147" s="95">
        <v>44880</v>
      </c>
      <c r="F147" s="96">
        <v>12833114.25</v>
      </c>
      <c r="G147" s="96">
        <v>-372152.9</v>
      </c>
      <c r="H147" s="96">
        <v>0</v>
      </c>
      <c r="I147" s="96">
        <v>13592059.699999999</v>
      </c>
      <c r="J147" s="96">
        <v>758945.45</v>
      </c>
      <c r="K147" s="97">
        <v>165</v>
      </c>
      <c r="L147" s="97">
        <v>118</v>
      </c>
      <c r="M147" s="97">
        <v>0</v>
      </c>
      <c r="N147" s="108">
        <v>0</v>
      </c>
      <c r="O147" s="6">
        <f>Table_OTOB_YTD[[#This Row],[CHARGED DAYS]]-Table_OTOB_YTD[[#This Row],[CONTRACT DAYS]]-Table_OTOB_YTD[[#This Row],[THIRD PARTY DAYS ADDED]]</f>
        <v>-47</v>
      </c>
      <c r="P147" s="98" t="s">
        <v>380</v>
      </c>
      <c r="Q147" s="98" t="s">
        <v>369</v>
      </c>
      <c r="R147" s="99">
        <v>43466</v>
      </c>
      <c r="S14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7" s="95" t="s">
        <v>18</v>
      </c>
      <c r="U147" s="95" t="s">
        <v>18</v>
      </c>
      <c r="V147" s="99" t="s">
        <v>18</v>
      </c>
      <c r="W147" s="99" t="s">
        <v>83</v>
      </c>
      <c r="X147" s="99" t="s">
        <v>141</v>
      </c>
    </row>
    <row r="148" spans="1:24" x14ac:dyDescent="0.3">
      <c r="A148" s="92" t="s">
        <v>31</v>
      </c>
      <c r="B148" s="93" t="s">
        <v>419</v>
      </c>
      <c r="C148" s="94" t="s">
        <v>231</v>
      </c>
      <c r="D148" s="94" t="s">
        <v>270</v>
      </c>
      <c r="E148" s="95">
        <v>44881</v>
      </c>
      <c r="F148" s="96">
        <v>13229156.43</v>
      </c>
      <c r="G148" s="96">
        <v>809147.77</v>
      </c>
      <c r="H148" s="96">
        <v>0</v>
      </c>
      <c r="I148" s="96">
        <v>14472054.539999999</v>
      </c>
      <c r="J148" s="96">
        <v>1242898.1100000001</v>
      </c>
      <c r="K148" s="97">
        <v>315</v>
      </c>
      <c r="L148" s="97">
        <v>315</v>
      </c>
      <c r="M148" s="97">
        <v>0</v>
      </c>
      <c r="N148" s="108">
        <v>0</v>
      </c>
      <c r="O148" s="6">
        <f>Table_OTOB_YTD[[#This Row],[CHARGED DAYS]]-Table_OTOB_YTD[[#This Row],[CONTRACT DAYS]]-Table_OTOB_YTD[[#This Row],[THIRD PARTY DAYS ADDED]]</f>
        <v>0</v>
      </c>
      <c r="P148" s="98" t="s">
        <v>380</v>
      </c>
      <c r="Q148" s="98" t="s">
        <v>369</v>
      </c>
      <c r="R148" s="99">
        <v>43466</v>
      </c>
      <c r="S14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8" s="95" t="s">
        <v>18</v>
      </c>
      <c r="U148" s="95" t="s">
        <v>18</v>
      </c>
      <c r="V148" s="99" t="s">
        <v>18</v>
      </c>
      <c r="W148" s="99" t="s">
        <v>83</v>
      </c>
      <c r="X148" s="99" t="s">
        <v>141</v>
      </c>
    </row>
    <row r="149" spans="1:24" x14ac:dyDescent="0.3">
      <c r="A149" s="92" t="s">
        <v>19</v>
      </c>
      <c r="B149" s="93" t="s">
        <v>420</v>
      </c>
      <c r="C149" s="94" t="s">
        <v>101</v>
      </c>
      <c r="D149" s="94" t="s">
        <v>421</v>
      </c>
      <c r="E149" s="95">
        <v>44882</v>
      </c>
      <c r="F149" s="96">
        <v>645518.94000000006</v>
      </c>
      <c r="G149" s="96">
        <v>24901.55</v>
      </c>
      <c r="H149" s="96">
        <v>0</v>
      </c>
      <c r="I149" s="96">
        <v>714151.27</v>
      </c>
      <c r="J149" s="96">
        <v>68632.33</v>
      </c>
      <c r="K149" s="97">
        <v>45</v>
      </c>
      <c r="L149" s="97">
        <v>85</v>
      </c>
      <c r="M149" s="97">
        <v>5</v>
      </c>
      <c r="N149" s="108">
        <v>0</v>
      </c>
      <c r="O149" s="6">
        <f>Table_OTOB_YTD[[#This Row],[CHARGED DAYS]]-Table_OTOB_YTD[[#This Row],[CONTRACT DAYS]]-Table_OTOB_YTD[[#This Row],[THIRD PARTY DAYS ADDED]]</f>
        <v>40</v>
      </c>
      <c r="P149" s="98" t="s">
        <v>380</v>
      </c>
      <c r="Q149" s="98" t="s">
        <v>369</v>
      </c>
      <c r="R149" s="99">
        <v>43466</v>
      </c>
      <c r="S14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49" s="95" t="s">
        <v>18</v>
      </c>
      <c r="U149" s="95" t="s">
        <v>18</v>
      </c>
      <c r="V149" s="99" t="s">
        <v>18</v>
      </c>
      <c r="W149" s="99" t="s">
        <v>83</v>
      </c>
      <c r="X149" s="99" t="s">
        <v>141</v>
      </c>
    </row>
    <row r="150" spans="1:24" x14ac:dyDescent="0.3">
      <c r="A150" s="92" t="s">
        <v>19</v>
      </c>
      <c r="B150" s="93" t="s">
        <v>422</v>
      </c>
      <c r="C150" s="94" t="s">
        <v>340</v>
      </c>
      <c r="D150" s="94" t="s">
        <v>20</v>
      </c>
      <c r="E150" s="95">
        <v>44882</v>
      </c>
      <c r="F150" s="96">
        <v>723760.69000000006</v>
      </c>
      <c r="G150" s="96">
        <v>-18742.2</v>
      </c>
      <c r="H150" s="96">
        <v>0</v>
      </c>
      <c r="I150" s="96">
        <v>711750.6</v>
      </c>
      <c r="J150" s="96">
        <v>-12010.09</v>
      </c>
      <c r="K150" s="97">
        <v>85</v>
      </c>
      <c r="L150" s="97">
        <v>52</v>
      </c>
      <c r="M150" s="97">
        <v>0</v>
      </c>
      <c r="N150" s="108">
        <v>0</v>
      </c>
      <c r="O150" s="6">
        <f>Table_OTOB_YTD[[#This Row],[CHARGED DAYS]]-Table_OTOB_YTD[[#This Row],[CONTRACT DAYS]]-Table_OTOB_YTD[[#This Row],[THIRD PARTY DAYS ADDED]]</f>
        <v>-33</v>
      </c>
      <c r="P150" s="98" t="s">
        <v>380</v>
      </c>
      <c r="Q150" s="98" t="s">
        <v>369</v>
      </c>
      <c r="R150" s="99">
        <v>43466</v>
      </c>
      <c r="S15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0" s="95" t="s">
        <v>18</v>
      </c>
      <c r="U150" s="95" t="s">
        <v>18</v>
      </c>
      <c r="V150" s="99" t="s">
        <v>18</v>
      </c>
      <c r="W150" s="99" t="s">
        <v>83</v>
      </c>
      <c r="X150" s="99" t="s">
        <v>141</v>
      </c>
    </row>
    <row r="151" spans="1:24" x14ac:dyDescent="0.3">
      <c r="A151" s="92" t="s">
        <v>31</v>
      </c>
      <c r="B151" s="93" t="s">
        <v>423</v>
      </c>
      <c r="C151" s="94" t="s">
        <v>424</v>
      </c>
      <c r="D151" s="94" t="s">
        <v>425</v>
      </c>
      <c r="E151" s="95">
        <v>44882</v>
      </c>
      <c r="F151" s="96">
        <v>8195982.0899999999</v>
      </c>
      <c r="G151" s="96">
        <v>7083202.2400000002</v>
      </c>
      <c r="H151" s="96">
        <v>120789.59</v>
      </c>
      <c r="I151" s="96">
        <v>15737911.02</v>
      </c>
      <c r="J151" s="96">
        <v>7421139.3399999999</v>
      </c>
      <c r="K151" s="97">
        <v>276</v>
      </c>
      <c r="L151" s="97">
        <v>551</v>
      </c>
      <c r="M151" s="97">
        <v>287</v>
      </c>
      <c r="N151" s="108">
        <v>15</v>
      </c>
      <c r="O151" s="6">
        <f>Table_OTOB_YTD[[#This Row],[CHARGED DAYS]]-Table_OTOB_YTD[[#This Row],[CONTRACT DAYS]]-Table_OTOB_YTD[[#This Row],[THIRD PARTY DAYS ADDED]]</f>
        <v>260</v>
      </c>
      <c r="P151" s="98" t="s">
        <v>380</v>
      </c>
      <c r="Q151" s="98" t="s">
        <v>369</v>
      </c>
      <c r="R151" s="99">
        <v>43466</v>
      </c>
      <c r="S15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1" s="95" t="s">
        <v>18</v>
      </c>
      <c r="U151" s="95" t="s">
        <v>18</v>
      </c>
      <c r="V151" s="99" t="s">
        <v>18</v>
      </c>
      <c r="W151" s="99" t="s">
        <v>83</v>
      </c>
      <c r="X151" s="99" t="s">
        <v>141</v>
      </c>
    </row>
    <row r="152" spans="1:24" x14ac:dyDescent="0.3">
      <c r="A152" s="92" t="s">
        <v>31</v>
      </c>
      <c r="B152" s="93" t="s">
        <v>426</v>
      </c>
      <c r="C152" s="94" t="s">
        <v>424</v>
      </c>
      <c r="D152" s="94" t="s">
        <v>427</v>
      </c>
      <c r="E152" s="95">
        <v>44882</v>
      </c>
      <c r="F152" s="96">
        <v>9047341.2100000009</v>
      </c>
      <c r="G152" s="96">
        <v>274583.33</v>
      </c>
      <c r="H152" s="96">
        <v>0</v>
      </c>
      <c r="I152" s="96">
        <v>9216771.5199999996</v>
      </c>
      <c r="J152" s="96">
        <v>169430.31</v>
      </c>
      <c r="K152" s="97">
        <v>170</v>
      </c>
      <c r="L152" s="97">
        <v>406</v>
      </c>
      <c r="M152" s="97">
        <v>0</v>
      </c>
      <c r="N152" s="108">
        <v>0</v>
      </c>
      <c r="O152" s="6">
        <f>Table_OTOB_YTD[[#This Row],[CHARGED DAYS]]-Table_OTOB_YTD[[#This Row],[CONTRACT DAYS]]-Table_OTOB_YTD[[#This Row],[THIRD PARTY DAYS ADDED]]</f>
        <v>236</v>
      </c>
      <c r="P152" s="98" t="s">
        <v>380</v>
      </c>
      <c r="Q152" s="98" t="s">
        <v>369</v>
      </c>
      <c r="R152" s="99">
        <v>43466</v>
      </c>
      <c r="S15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2" s="95" t="s">
        <v>18</v>
      </c>
      <c r="U152" s="95" t="s">
        <v>18</v>
      </c>
      <c r="V152" s="99" t="s">
        <v>16</v>
      </c>
      <c r="W152" s="99" t="s">
        <v>83</v>
      </c>
      <c r="X152" s="99" t="s">
        <v>141</v>
      </c>
    </row>
    <row r="153" spans="1:24" x14ac:dyDescent="0.3">
      <c r="A153" s="92" t="s">
        <v>324</v>
      </c>
      <c r="B153" s="93" t="s">
        <v>428</v>
      </c>
      <c r="C153" s="94" t="s">
        <v>326</v>
      </c>
      <c r="D153" s="94" t="s">
        <v>352</v>
      </c>
      <c r="E153" s="95">
        <v>44883</v>
      </c>
      <c r="F153" s="96">
        <v>14844220.02</v>
      </c>
      <c r="G153" s="96">
        <v>-269055.12</v>
      </c>
      <c r="H153" s="96">
        <v>0</v>
      </c>
      <c r="I153" s="96">
        <v>14101864.09</v>
      </c>
      <c r="J153" s="96">
        <v>-742355.93</v>
      </c>
      <c r="K153" s="97">
        <v>105</v>
      </c>
      <c r="L153" s="97">
        <v>98</v>
      </c>
      <c r="M153" s="97">
        <v>0</v>
      </c>
      <c r="N153" s="108">
        <v>0</v>
      </c>
      <c r="O153" s="6">
        <f>Table_OTOB_YTD[[#This Row],[CHARGED DAYS]]-Table_OTOB_YTD[[#This Row],[CONTRACT DAYS]]-Table_OTOB_YTD[[#This Row],[THIRD PARTY DAYS ADDED]]</f>
        <v>-7</v>
      </c>
      <c r="P153" s="98" t="s">
        <v>380</v>
      </c>
      <c r="Q153" s="98" t="s">
        <v>369</v>
      </c>
      <c r="R153" s="99">
        <v>43466</v>
      </c>
      <c r="S15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3" s="95" t="s">
        <v>18</v>
      </c>
      <c r="U153" s="95" t="s">
        <v>18</v>
      </c>
      <c r="V153" s="99" t="s">
        <v>18</v>
      </c>
      <c r="W153" s="99" t="s">
        <v>83</v>
      </c>
      <c r="X153" s="99" t="s">
        <v>141</v>
      </c>
    </row>
    <row r="154" spans="1:24" x14ac:dyDescent="0.3">
      <c r="A154" s="92" t="s">
        <v>361</v>
      </c>
      <c r="B154" s="93" t="s">
        <v>429</v>
      </c>
      <c r="C154" s="94" t="s">
        <v>363</v>
      </c>
      <c r="D154" s="94" t="s">
        <v>430</v>
      </c>
      <c r="E154" s="95">
        <v>44883</v>
      </c>
      <c r="F154" s="96">
        <v>53391000.009999998</v>
      </c>
      <c r="G154" s="96">
        <v>4880181.6500000004</v>
      </c>
      <c r="H154" s="96">
        <v>103995.96</v>
      </c>
      <c r="I154" s="96">
        <v>58259857.159999996</v>
      </c>
      <c r="J154" s="96">
        <v>4764861.1900000004</v>
      </c>
      <c r="K154" s="97">
        <v>797</v>
      </c>
      <c r="L154" s="97">
        <v>862</v>
      </c>
      <c r="M154" s="97">
        <v>65</v>
      </c>
      <c r="N154" s="108">
        <v>0</v>
      </c>
      <c r="O154" s="6">
        <f>Table_OTOB_YTD[[#This Row],[CHARGED DAYS]]-Table_OTOB_YTD[[#This Row],[CONTRACT DAYS]]-Table_OTOB_YTD[[#This Row],[THIRD PARTY DAYS ADDED]]</f>
        <v>65</v>
      </c>
      <c r="P154" s="98" t="s">
        <v>380</v>
      </c>
      <c r="Q154" s="98" t="s">
        <v>369</v>
      </c>
      <c r="R154" s="99">
        <v>43466</v>
      </c>
      <c r="S15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4" s="95" t="s">
        <v>16</v>
      </c>
      <c r="U154" s="95" t="s">
        <v>18</v>
      </c>
      <c r="V154" s="99" t="s">
        <v>16</v>
      </c>
      <c r="W154" s="99" t="s">
        <v>91</v>
      </c>
      <c r="X154" s="99" t="s">
        <v>141</v>
      </c>
    </row>
    <row r="155" spans="1:24" x14ac:dyDescent="0.3">
      <c r="A155" s="92" t="s">
        <v>98</v>
      </c>
      <c r="B155" s="93" t="s">
        <v>431</v>
      </c>
      <c r="C155" s="94" t="s">
        <v>432</v>
      </c>
      <c r="D155" s="94" t="s">
        <v>22</v>
      </c>
      <c r="E155" s="95">
        <v>44883</v>
      </c>
      <c r="F155" s="96">
        <v>1322304</v>
      </c>
      <c r="G155" s="96">
        <v>46770</v>
      </c>
      <c r="H155" s="96">
        <v>0</v>
      </c>
      <c r="I155" s="96">
        <v>1373162</v>
      </c>
      <c r="J155" s="96">
        <v>50858</v>
      </c>
      <c r="K155" s="97">
        <v>213</v>
      </c>
      <c r="L155" s="97">
        <v>136</v>
      </c>
      <c r="M155" s="97">
        <v>0</v>
      </c>
      <c r="N155" s="108">
        <v>0</v>
      </c>
      <c r="O155" s="6">
        <f>Table_OTOB_YTD[[#This Row],[CHARGED DAYS]]-Table_OTOB_YTD[[#This Row],[CONTRACT DAYS]]-Table_OTOB_YTD[[#This Row],[THIRD PARTY DAYS ADDED]]</f>
        <v>-77</v>
      </c>
      <c r="P155" s="98" t="s">
        <v>380</v>
      </c>
      <c r="Q155" s="98" t="s">
        <v>369</v>
      </c>
      <c r="R155" s="99">
        <v>43466</v>
      </c>
      <c r="S15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5" s="95" t="s">
        <v>18</v>
      </c>
      <c r="U155" s="95" t="s">
        <v>18</v>
      </c>
      <c r="V155" s="99" t="s">
        <v>18</v>
      </c>
      <c r="W155" s="99" t="s">
        <v>83</v>
      </c>
      <c r="X155" s="99" t="s">
        <v>141</v>
      </c>
    </row>
    <row r="156" spans="1:24" x14ac:dyDescent="0.3">
      <c r="A156" s="92" t="s">
        <v>41</v>
      </c>
      <c r="B156" s="93" t="s">
        <v>433</v>
      </c>
      <c r="C156" s="94" t="s">
        <v>382</v>
      </c>
      <c r="D156" s="94" t="s">
        <v>434</v>
      </c>
      <c r="E156" s="95">
        <v>44883</v>
      </c>
      <c r="F156" s="96">
        <v>1058413.8</v>
      </c>
      <c r="G156" s="96">
        <v>-140196.20000000001</v>
      </c>
      <c r="H156" s="96">
        <v>0</v>
      </c>
      <c r="I156" s="96">
        <v>897034.38</v>
      </c>
      <c r="J156" s="96">
        <v>-161379.42000000001</v>
      </c>
      <c r="K156" s="97">
        <v>60</v>
      </c>
      <c r="L156" s="97">
        <v>58</v>
      </c>
      <c r="M156" s="97">
        <v>0</v>
      </c>
      <c r="N156" s="108">
        <v>0</v>
      </c>
      <c r="O156" s="6">
        <f>Table_OTOB_YTD[[#This Row],[CHARGED DAYS]]-Table_OTOB_YTD[[#This Row],[CONTRACT DAYS]]-Table_OTOB_YTD[[#This Row],[THIRD PARTY DAYS ADDED]]</f>
        <v>-2</v>
      </c>
      <c r="P156" s="98" t="s">
        <v>380</v>
      </c>
      <c r="Q156" s="98" t="s">
        <v>369</v>
      </c>
      <c r="R156" s="99">
        <v>43466</v>
      </c>
      <c r="S15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6" s="95" t="s">
        <v>18</v>
      </c>
      <c r="U156" s="95" t="s">
        <v>18</v>
      </c>
      <c r="V156" s="99" t="s">
        <v>18</v>
      </c>
      <c r="W156" s="99" t="s">
        <v>83</v>
      </c>
      <c r="X156" s="99" t="s">
        <v>141</v>
      </c>
    </row>
    <row r="157" spans="1:24" x14ac:dyDescent="0.3">
      <c r="A157" s="92" t="s">
        <v>109</v>
      </c>
      <c r="B157" s="93" t="s">
        <v>435</v>
      </c>
      <c r="C157" s="94" t="s">
        <v>436</v>
      </c>
      <c r="D157" s="94" t="s">
        <v>111</v>
      </c>
      <c r="E157" s="95">
        <v>44883</v>
      </c>
      <c r="F157" s="96">
        <v>5165943.8099999996</v>
      </c>
      <c r="G157" s="96">
        <v>0</v>
      </c>
      <c r="H157" s="96">
        <v>0</v>
      </c>
      <c r="I157" s="96">
        <v>5286487.62</v>
      </c>
      <c r="J157" s="96">
        <v>120543.81</v>
      </c>
      <c r="K157" s="97">
        <v>136</v>
      </c>
      <c r="L157" s="97">
        <v>86</v>
      </c>
      <c r="M157" s="97">
        <v>0</v>
      </c>
      <c r="N157" s="108">
        <v>0</v>
      </c>
      <c r="O157" s="6">
        <f>Table_OTOB_YTD[[#This Row],[CHARGED DAYS]]-Table_OTOB_YTD[[#This Row],[CONTRACT DAYS]]-Table_OTOB_YTD[[#This Row],[THIRD PARTY DAYS ADDED]]</f>
        <v>-50</v>
      </c>
      <c r="P157" s="98" t="s">
        <v>380</v>
      </c>
      <c r="Q157" s="98" t="s">
        <v>369</v>
      </c>
      <c r="R157" s="99">
        <v>43466</v>
      </c>
      <c r="S15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7" s="95" t="s">
        <v>18</v>
      </c>
      <c r="U157" s="95" t="s">
        <v>18</v>
      </c>
      <c r="V157" s="99" t="s">
        <v>18</v>
      </c>
      <c r="W157" s="99" t="s">
        <v>83</v>
      </c>
      <c r="X157" s="99" t="s">
        <v>141</v>
      </c>
    </row>
    <row r="158" spans="1:24" x14ac:dyDescent="0.3">
      <c r="A158" s="92" t="s">
        <v>25</v>
      </c>
      <c r="B158" s="93" t="s">
        <v>437</v>
      </c>
      <c r="C158" s="94" t="s">
        <v>25</v>
      </c>
      <c r="D158" s="94" t="s">
        <v>20</v>
      </c>
      <c r="E158" s="95">
        <v>44886</v>
      </c>
      <c r="F158" s="96">
        <v>1649565.6600000001</v>
      </c>
      <c r="G158" s="96">
        <v>0</v>
      </c>
      <c r="H158" s="96">
        <v>0</v>
      </c>
      <c r="I158" s="96">
        <v>1649827.03</v>
      </c>
      <c r="J158" s="96">
        <v>261.37</v>
      </c>
      <c r="K158" s="97">
        <v>200</v>
      </c>
      <c r="L158" s="97">
        <v>78</v>
      </c>
      <c r="M158" s="97">
        <v>0</v>
      </c>
      <c r="N158" s="108">
        <v>0</v>
      </c>
      <c r="O158" s="6">
        <f>Table_OTOB_YTD[[#This Row],[CHARGED DAYS]]-Table_OTOB_YTD[[#This Row],[CONTRACT DAYS]]-Table_OTOB_YTD[[#This Row],[THIRD PARTY DAYS ADDED]]</f>
        <v>-122</v>
      </c>
      <c r="P158" s="98" t="s">
        <v>380</v>
      </c>
      <c r="Q158" s="98" t="s">
        <v>369</v>
      </c>
      <c r="R158" s="99">
        <v>43466</v>
      </c>
      <c r="S15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8" s="95" t="s">
        <v>18</v>
      </c>
      <c r="U158" s="95" t="s">
        <v>18</v>
      </c>
      <c r="V158" s="99" t="s">
        <v>18</v>
      </c>
      <c r="W158" s="99" t="s">
        <v>83</v>
      </c>
      <c r="X158" s="99" t="s">
        <v>141</v>
      </c>
    </row>
    <row r="159" spans="1:24" x14ac:dyDescent="0.3">
      <c r="A159" s="92" t="s">
        <v>17</v>
      </c>
      <c r="B159" s="93" t="s">
        <v>438</v>
      </c>
      <c r="C159" s="94" t="s">
        <v>39</v>
      </c>
      <c r="D159" s="94" t="s">
        <v>20</v>
      </c>
      <c r="E159" s="95">
        <v>44887</v>
      </c>
      <c r="F159" s="96">
        <v>1358621.1600000001</v>
      </c>
      <c r="G159" s="96">
        <v>1599.5</v>
      </c>
      <c r="H159" s="96">
        <v>0</v>
      </c>
      <c r="I159" s="96">
        <v>1399661.63</v>
      </c>
      <c r="J159" s="96">
        <v>41040.47</v>
      </c>
      <c r="K159" s="97">
        <v>300</v>
      </c>
      <c r="L159" s="97">
        <v>306</v>
      </c>
      <c r="M159" s="97">
        <v>0</v>
      </c>
      <c r="N159" s="108">
        <v>0</v>
      </c>
      <c r="O159" s="6">
        <f>Table_OTOB_YTD[[#This Row],[CHARGED DAYS]]-Table_OTOB_YTD[[#This Row],[CONTRACT DAYS]]-Table_OTOB_YTD[[#This Row],[THIRD PARTY DAYS ADDED]]</f>
        <v>6</v>
      </c>
      <c r="P159" s="98" t="s">
        <v>380</v>
      </c>
      <c r="Q159" s="98" t="s">
        <v>369</v>
      </c>
      <c r="R159" s="99">
        <v>43466</v>
      </c>
      <c r="S15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59" s="95" t="s">
        <v>18</v>
      </c>
      <c r="U159" s="95" t="s">
        <v>18</v>
      </c>
      <c r="V159" s="99" t="s">
        <v>18</v>
      </c>
      <c r="W159" s="99" t="s">
        <v>83</v>
      </c>
      <c r="X159" s="99" t="s">
        <v>141</v>
      </c>
    </row>
    <row r="160" spans="1:24" x14ac:dyDescent="0.3">
      <c r="A160" s="92" t="s">
        <v>25</v>
      </c>
      <c r="B160" s="93" t="s">
        <v>440</v>
      </c>
      <c r="C160" s="94" t="s">
        <v>25</v>
      </c>
      <c r="D160" s="94" t="s">
        <v>307</v>
      </c>
      <c r="E160" s="95">
        <v>44887</v>
      </c>
      <c r="F160" s="96">
        <v>78786038.510000005</v>
      </c>
      <c r="G160" s="96">
        <v>11117435.18</v>
      </c>
      <c r="H160" s="96">
        <v>0</v>
      </c>
      <c r="I160" s="96">
        <v>93216634.900000006</v>
      </c>
      <c r="J160" s="96">
        <v>14430596.390000001</v>
      </c>
      <c r="K160" s="97">
        <v>618</v>
      </c>
      <c r="L160" s="97">
        <v>1119</v>
      </c>
      <c r="M160" s="97">
        <v>501</v>
      </c>
      <c r="N160" s="108">
        <v>0</v>
      </c>
      <c r="O160" s="6">
        <f>Table_OTOB_YTD[[#This Row],[CHARGED DAYS]]-Table_OTOB_YTD[[#This Row],[CONTRACT DAYS]]-Table_OTOB_YTD[[#This Row],[THIRD PARTY DAYS ADDED]]</f>
        <v>501</v>
      </c>
      <c r="P160" s="98" t="s">
        <v>380</v>
      </c>
      <c r="Q160" s="98" t="s">
        <v>369</v>
      </c>
      <c r="R160" s="99">
        <v>43466</v>
      </c>
      <c r="S16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0" s="95" t="s">
        <v>18</v>
      </c>
      <c r="U160" s="95" t="s">
        <v>16</v>
      </c>
      <c r="V160" s="99" t="s">
        <v>16</v>
      </c>
      <c r="W160" s="99" t="s">
        <v>91</v>
      </c>
      <c r="X160" s="99" t="s">
        <v>141</v>
      </c>
    </row>
    <row r="161" spans="1:24" x14ac:dyDescent="0.3">
      <c r="A161" s="92" t="s">
        <v>25</v>
      </c>
      <c r="B161" s="93" t="s">
        <v>441</v>
      </c>
      <c r="C161" s="94" t="s">
        <v>25</v>
      </c>
      <c r="D161" s="94" t="s">
        <v>442</v>
      </c>
      <c r="E161" s="95">
        <v>44887</v>
      </c>
      <c r="F161" s="96">
        <v>1924541.55</v>
      </c>
      <c r="G161" s="96">
        <v>48644.020000000004</v>
      </c>
      <c r="H161" s="96">
        <v>0</v>
      </c>
      <c r="I161" s="96">
        <v>1891784.72</v>
      </c>
      <c r="J161" s="96">
        <v>-32756.83</v>
      </c>
      <c r="K161" s="97">
        <v>138</v>
      </c>
      <c r="L161" s="97">
        <v>202</v>
      </c>
      <c r="M161" s="97">
        <v>29</v>
      </c>
      <c r="N161" s="108">
        <v>0</v>
      </c>
      <c r="O161" s="6">
        <f>Table_OTOB_YTD[[#This Row],[CHARGED DAYS]]-Table_OTOB_YTD[[#This Row],[CONTRACT DAYS]]-Table_OTOB_YTD[[#This Row],[THIRD PARTY DAYS ADDED]]</f>
        <v>64</v>
      </c>
      <c r="P161" s="98" t="s">
        <v>380</v>
      </c>
      <c r="Q161" s="98" t="s">
        <v>369</v>
      </c>
      <c r="R161" s="99">
        <v>43466</v>
      </c>
      <c r="S16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1" s="95" t="s">
        <v>18</v>
      </c>
      <c r="U161" s="95" t="s">
        <v>18</v>
      </c>
      <c r="V161" s="99" t="s">
        <v>18</v>
      </c>
      <c r="W161" s="99" t="s">
        <v>83</v>
      </c>
      <c r="X161" s="99" t="s">
        <v>141</v>
      </c>
    </row>
    <row r="162" spans="1:24" x14ac:dyDescent="0.3">
      <c r="A162" s="92" t="s">
        <v>23</v>
      </c>
      <c r="B162" s="93" t="s">
        <v>443</v>
      </c>
      <c r="C162" s="94" t="s">
        <v>286</v>
      </c>
      <c r="D162" s="94" t="s">
        <v>444</v>
      </c>
      <c r="E162" s="95">
        <v>44893</v>
      </c>
      <c r="F162" s="96">
        <v>4823267.55</v>
      </c>
      <c r="G162" s="96">
        <v>-598131.78</v>
      </c>
      <c r="H162" s="96">
        <v>0</v>
      </c>
      <c r="I162" s="96">
        <v>4326704.13</v>
      </c>
      <c r="J162" s="96">
        <v>-496563.42</v>
      </c>
      <c r="K162" s="97">
        <v>235</v>
      </c>
      <c r="L162" s="97">
        <v>114</v>
      </c>
      <c r="M162" s="97">
        <v>0</v>
      </c>
      <c r="N162" s="108">
        <v>0</v>
      </c>
      <c r="O162" s="6">
        <f>Table_OTOB_YTD[[#This Row],[CHARGED DAYS]]-Table_OTOB_YTD[[#This Row],[CONTRACT DAYS]]-Table_OTOB_YTD[[#This Row],[THIRD PARTY DAYS ADDED]]</f>
        <v>-121</v>
      </c>
      <c r="P162" s="98" t="s">
        <v>380</v>
      </c>
      <c r="Q162" s="98" t="s">
        <v>369</v>
      </c>
      <c r="R162" s="99">
        <v>43466</v>
      </c>
      <c r="S16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2" s="95" t="s">
        <v>18</v>
      </c>
      <c r="U162" s="95" t="s">
        <v>18</v>
      </c>
      <c r="V162" s="99" t="s">
        <v>18</v>
      </c>
      <c r="W162" s="99" t="s">
        <v>83</v>
      </c>
      <c r="X162" s="99" t="s">
        <v>141</v>
      </c>
    </row>
    <row r="163" spans="1:24" x14ac:dyDescent="0.3">
      <c r="A163" s="92" t="s">
        <v>19</v>
      </c>
      <c r="B163" s="93" t="s">
        <v>445</v>
      </c>
      <c r="C163" s="94" t="s">
        <v>446</v>
      </c>
      <c r="D163" s="94" t="s">
        <v>22</v>
      </c>
      <c r="E163" s="95">
        <v>44893</v>
      </c>
      <c r="F163" s="96">
        <v>777585.70000000007</v>
      </c>
      <c r="G163" s="96">
        <v>19409.59</v>
      </c>
      <c r="H163" s="96">
        <v>0</v>
      </c>
      <c r="I163" s="96">
        <v>797146.49</v>
      </c>
      <c r="J163" s="96">
        <v>19560.79</v>
      </c>
      <c r="K163" s="97">
        <v>86</v>
      </c>
      <c r="L163" s="97">
        <v>131</v>
      </c>
      <c r="M163" s="97">
        <v>5</v>
      </c>
      <c r="N163" s="108">
        <v>0</v>
      </c>
      <c r="O163" s="6">
        <f>Table_OTOB_YTD[[#This Row],[CHARGED DAYS]]-Table_OTOB_YTD[[#This Row],[CONTRACT DAYS]]-Table_OTOB_YTD[[#This Row],[THIRD PARTY DAYS ADDED]]</f>
        <v>45</v>
      </c>
      <c r="P163" s="98" t="s">
        <v>380</v>
      </c>
      <c r="Q163" s="98" t="s">
        <v>369</v>
      </c>
      <c r="R163" s="99">
        <v>43466</v>
      </c>
      <c r="S16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3" s="95" t="s">
        <v>18</v>
      </c>
      <c r="U163" s="95" t="s">
        <v>18</v>
      </c>
      <c r="V163" s="99" t="s">
        <v>18</v>
      </c>
      <c r="W163" s="99" t="s">
        <v>83</v>
      </c>
      <c r="X163" s="99" t="s">
        <v>141</v>
      </c>
    </row>
    <row r="164" spans="1:24" x14ac:dyDescent="0.3">
      <c r="A164" s="92" t="s">
        <v>31</v>
      </c>
      <c r="B164" s="93" t="s">
        <v>447</v>
      </c>
      <c r="C164" s="94" t="s">
        <v>32</v>
      </c>
      <c r="D164" s="94" t="s">
        <v>30</v>
      </c>
      <c r="E164" s="95">
        <v>44893</v>
      </c>
      <c r="F164" s="96">
        <v>2787309</v>
      </c>
      <c r="G164" s="96">
        <v>205669.71</v>
      </c>
      <c r="H164" s="96">
        <v>132827.98000000001</v>
      </c>
      <c r="I164" s="96">
        <v>2943156.3</v>
      </c>
      <c r="J164" s="96">
        <v>23019.32</v>
      </c>
      <c r="K164" s="97">
        <v>276</v>
      </c>
      <c r="L164" s="97">
        <v>208</v>
      </c>
      <c r="M164" s="97">
        <v>10</v>
      </c>
      <c r="N164" s="108">
        <v>10</v>
      </c>
      <c r="O164" s="6">
        <f>Table_OTOB_YTD[[#This Row],[CHARGED DAYS]]-Table_OTOB_YTD[[#This Row],[CONTRACT DAYS]]-Table_OTOB_YTD[[#This Row],[THIRD PARTY DAYS ADDED]]</f>
        <v>-78</v>
      </c>
      <c r="P164" s="98" t="s">
        <v>380</v>
      </c>
      <c r="Q164" s="98" t="s">
        <v>369</v>
      </c>
      <c r="R164" s="99">
        <v>43466</v>
      </c>
      <c r="S16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4" s="95" t="s">
        <v>18</v>
      </c>
      <c r="U164" s="95" t="s">
        <v>18</v>
      </c>
      <c r="V164" s="99" t="s">
        <v>18</v>
      </c>
      <c r="W164" s="99" t="s">
        <v>83</v>
      </c>
      <c r="X164" s="99" t="s">
        <v>141</v>
      </c>
    </row>
    <row r="165" spans="1:24" x14ac:dyDescent="0.3">
      <c r="A165" s="92" t="s">
        <v>27</v>
      </c>
      <c r="B165" s="93" t="s">
        <v>448</v>
      </c>
      <c r="C165" s="94" t="s">
        <v>73</v>
      </c>
      <c r="D165" s="94" t="s">
        <v>449</v>
      </c>
      <c r="E165" s="95">
        <v>44893</v>
      </c>
      <c r="F165" s="96">
        <v>16738120.33</v>
      </c>
      <c r="G165" s="96">
        <v>82993.73</v>
      </c>
      <c r="H165" s="96">
        <v>0</v>
      </c>
      <c r="I165" s="96">
        <v>16815842.23</v>
      </c>
      <c r="J165" s="96">
        <v>77721.899999999994</v>
      </c>
      <c r="K165" s="97">
        <v>430</v>
      </c>
      <c r="L165" s="97">
        <v>429</v>
      </c>
      <c r="M165" s="97">
        <v>0</v>
      </c>
      <c r="N165" s="108">
        <v>0</v>
      </c>
      <c r="O165" s="6">
        <f>Table_OTOB_YTD[[#This Row],[CHARGED DAYS]]-Table_OTOB_YTD[[#This Row],[CONTRACT DAYS]]-Table_OTOB_YTD[[#This Row],[THIRD PARTY DAYS ADDED]]</f>
        <v>-1</v>
      </c>
      <c r="P165" s="98" t="s">
        <v>380</v>
      </c>
      <c r="Q165" s="98" t="s">
        <v>369</v>
      </c>
      <c r="R165" s="99">
        <v>43466</v>
      </c>
      <c r="S16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5" s="95" t="s">
        <v>18</v>
      </c>
      <c r="U165" s="95" t="s">
        <v>18</v>
      </c>
      <c r="V165" s="99" t="s">
        <v>16</v>
      </c>
      <c r="W165" s="99" t="s">
        <v>84</v>
      </c>
      <c r="X165" s="99" t="s">
        <v>141</v>
      </c>
    </row>
    <row r="166" spans="1:24" x14ac:dyDescent="0.3">
      <c r="A166" s="92" t="s">
        <v>27</v>
      </c>
      <c r="B166" s="93" t="s">
        <v>450</v>
      </c>
      <c r="C166" s="94" t="s">
        <v>451</v>
      </c>
      <c r="D166" s="94" t="s">
        <v>452</v>
      </c>
      <c r="E166" s="95">
        <v>44893</v>
      </c>
      <c r="F166" s="96">
        <v>41269729.219999999</v>
      </c>
      <c r="G166" s="96">
        <v>3182016.34</v>
      </c>
      <c r="H166" s="96">
        <v>0</v>
      </c>
      <c r="I166" s="96">
        <v>44394191.359999999</v>
      </c>
      <c r="J166" s="96">
        <v>3124462.14</v>
      </c>
      <c r="K166" s="97">
        <v>450</v>
      </c>
      <c r="L166" s="97">
        <v>550</v>
      </c>
      <c r="M166" s="97">
        <v>62</v>
      </c>
      <c r="N166" s="108">
        <v>0</v>
      </c>
      <c r="O166" s="6">
        <f>Table_OTOB_YTD[[#This Row],[CHARGED DAYS]]-Table_OTOB_YTD[[#This Row],[CONTRACT DAYS]]-Table_OTOB_YTD[[#This Row],[THIRD PARTY DAYS ADDED]]</f>
        <v>100</v>
      </c>
      <c r="P166" s="98" t="s">
        <v>380</v>
      </c>
      <c r="Q166" s="98" t="s">
        <v>369</v>
      </c>
      <c r="R166" s="99">
        <v>43466</v>
      </c>
      <c r="S16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6" s="95" t="s">
        <v>18</v>
      </c>
      <c r="U166" s="95" t="s">
        <v>16</v>
      </c>
      <c r="V166" s="99" t="s">
        <v>16</v>
      </c>
      <c r="W166" s="99" t="s">
        <v>84</v>
      </c>
      <c r="X166" s="99" t="s">
        <v>141</v>
      </c>
    </row>
    <row r="167" spans="1:24" x14ac:dyDescent="0.3">
      <c r="A167" s="92" t="s">
        <v>27</v>
      </c>
      <c r="B167" s="93" t="s">
        <v>453</v>
      </c>
      <c r="C167" s="94" t="s">
        <v>454</v>
      </c>
      <c r="D167" s="94" t="s">
        <v>22</v>
      </c>
      <c r="E167" s="95">
        <v>44893</v>
      </c>
      <c r="F167" s="96">
        <v>1943346.8</v>
      </c>
      <c r="G167" s="96">
        <v>-26705.190000000002</v>
      </c>
      <c r="H167" s="96">
        <v>0</v>
      </c>
      <c r="I167" s="96">
        <v>1919168.64</v>
      </c>
      <c r="J167" s="96">
        <v>-24178.16</v>
      </c>
      <c r="K167" s="97">
        <v>171</v>
      </c>
      <c r="L167" s="97">
        <v>178</v>
      </c>
      <c r="M167" s="97">
        <v>0</v>
      </c>
      <c r="N167" s="108">
        <v>0</v>
      </c>
      <c r="O167" s="6">
        <f>Table_OTOB_YTD[[#This Row],[CHARGED DAYS]]-Table_OTOB_YTD[[#This Row],[CONTRACT DAYS]]-Table_OTOB_YTD[[#This Row],[THIRD PARTY DAYS ADDED]]</f>
        <v>7</v>
      </c>
      <c r="P167" s="98" t="s">
        <v>380</v>
      </c>
      <c r="Q167" s="98" t="s">
        <v>369</v>
      </c>
      <c r="R167" s="99">
        <v>43466</v>
      </c>
      <c r="S16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7" s="95" t="s">
        <v>18</v>
      </c>
      <c r="U167" s="95" t="s">
        <v>18</v>
      </c>
      <c r="V167" s="99" t="s">
        <v>18</v>
      </c>
      <c r="W167" s="99" t="s">
        <v>83</v>
      </c>
      <c r="X167" s="99" t="s">
        <v>141</v>
      </c>
    </row>
    <row r="168" spans="1:24" x14ac:dyDescent="0.3">
      <c r="A168" s="92" t="s">
        <v>104</v>
      </c>
      <c r="B168" s="93" t="s">
        <v>455</v>
      </c>
      <c r="C168" s="94" t="s">
        <v>456</v>
      </c>
      <c r="D168" s="94" t="s">
        <v>79</v>
      </c>
      <c r="E168" s="95">
        <v>44894</v>
      </c>
      <c r="F168" s="96">
        <v>990316.51</v>
      </c>
      <c r="G168" s="96">
        <v>25220.74</v>
      </c>
      <c r="H168" s="96">
        <v>0</v>
      </c>
      <c r="I168" s="96">
        <v>940785.11</v>
      </c>
      <c r="J168" s="96">
        <v>-49531.4</v>
      </c>
      <c r="K168" s="97">
        <v>171</v>
      </c>
      <c r="L168" s="97">
        <v>90</v>
      </c>
      <c r="M168" s="97">
        <v>0</v>
      </c>
      <c r="N168" s="108">
        <v>0</v>
      </c>
      <c r="O168" s="6">
        <f>Table_OTOB_YTD[[#This Row],[CHARGED DAYS]]-Table_OTOB_YTD[[#This Row],[CONTRACT DAYS]]-Table_OTOB_YTD[[#This Row],[THIRD PARTY DAYS ADDED]]</f>
        <v>-81</v>
      </c>
      <c r="P168" s="98" t="s">
        <v>380</v>
      </c>
      <c r="Q168" s="98" t="s">
        <v>369</v>
      </c>
      <c r="R168" s="99">
        <v>43466</v>
      </c>
      <c r="S16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8" s="95" t="s">
        <v>18</v>
      </c>
      <c r="U168" s="95" t="s">
        <v>18</v>
      </c>
      <c r="V168" s="99" t="s">
        <v>18</v>
      </c>
      <c r="W168" s="99" t="s">
        <v>83</v>
      </c>
      <c r="X168" s="99" t="s">
        <v>141</v>
      </c>
    </row>
    <row r="169" spans="1:24" x14ac:dyDescent="0.3">
      <c r="A169" s="92" t="s">
        <v>26</v>
      </c>
      <c r="B169" s="93" t="s">
        <v>457</v>
      </c>
      <c r="C169" s="94" t="s">
        <v>458</v>
      </c>
      <c r="D169" s="94" t="s">
        <v>459</v>
      </c>
      <c r="E169" s="95">
        <v>44894</v>
      </c>
      <c r="F169" s="96">
        <v>2555405.9500000002</v>
      </c>
      <c r="G169" s="96">
        <v>53065.270000000004</v>
      </c>
      <c r="H169" s="96">
        <v>0</v>
      </c>
      <c r="I169" s="96">
        <v>2406918.56</v>
      </c>
      <c r="J169" s="96">
        <v>-148487.39000000001</v>
      </c>
      <c r="K169" s="97">
        <v>114</v>
      </c>
      <c r="L169" s="97">
        <v>118</v>
      </c>
      <c r="M169" s="97">
        <v>4</v>
      </c>
      <c r="N169" s="108">
        <v>0</v>
      </c>
      <c r="O169" s="6">
        <f>Table_OTOB_YTD[[#This Row],[CHARGED DAYS]]-Table_OTOB_YTD[[#This Row],[CONTRACT DAYS]]-Table_OTOB_YTD[[#This Row],[THIRD PARTY DAYS ADDED]]</f>
        <v>4</v>
      </c>
      <c r="P169" s="98" t="s">
        <v>380</v>
      </c>
      <c r="Q169" s="98" t="s">
        <v>369</v>
      </c>
      <c r="R169" s="99">
        <v>43466</v>
      </c>
      <c r="S16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69" s="95" t="s">
        <v>18</v>
      </c>
      <c r="U169" s="95" t="s">
        <v>18</v>
      </c>
      <c r="V169" s="99" t="s">
        <v>18</v>
      </c>
      <c r="W169" s="99" t="s">
        <v>83</v>
      </c>
      <c r="X169" s="99" t="s">
        <v>141</v>
      </c>
    </row>
    <row r="170" spans="1:24" x14ac:dyDescent="0.3">
      <c r="A170" s="92" t="s">
        <v>21</v>
      </c>
      <c r="B170" s="93" t="s">
        <v>299</v>
      </c>
      <c r="C170" s="94" t="s">
        <v>300</v>
      </c>
      <c r="D170" s="94" t="s">
        <v>301</v>
      </c>
      <c r="E170" s="95">
        <v>44894</v>
      </c>
      <c r="F170" s="96">
        <v>4243334</v>
      </c>
      <c r="G170" s="96">
        <v>1506585.47</v>
      </c>
      <c r="H170" s="96">
        <v>0</v>
      </c>
      <c r="I170" s="96">
        <v>5806379.3899999997</v>
      </c>
      <c r="J170" s="96">
        <v>1563045.39</v>
      </c>
      <c r="K170" s="97">
        <v>116</v>
      </c>
      <c r="L170" s="97">
        <v>232</v>
      </c>
      <c r="M170" s="97">
        <v>116</v>
      </c>
      <c r="N170" s="108">
        <v>0</v>
      </c>
      <c r="O170" s="6">
        <f>Table_OTOB_YTD[[#This Row],[CHARGED DAYS]]-Table_OTOB_YTD[[#This Row],[CONTRACT DAYS]]-Table_OTOB_YTD[[#This Row],[THIRD PARTY DAYS ADDED]]</f>
        <v>116</v>
      </c>
      <c r="P170" s="98" t="s">
        <v>380</v>
      </c>
      <c r="Q170" s="98" t="s">
        <v>369</v>
      </c>
      <c r="R170" s="99">
        <v>43466</v>
      </c>
      <c r="S17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0" s="95" t="s">
        <v>18</v>
      </c>
      <c r="U170" s="95" t="s">
        <v>18</v>
      </c>
      <c r="V170" s="99" t="s">
        <v>16</v>
      </c>
      <c r="W170" s="99" t="s">
        <v>83</v>
      </c>
      <c r="X170" s="99" t="s">
        <v>141</v>
      </c>
    </row>
    <row r="171" spans="1:24" x14ac:dyDescent="0.3">
      <c r="A171" s="92" t="s">
        <v>17</v>
      </c>
      <c r="B171" s="93" t="s">
        <v>461</v>
      </c>
      <c r="C171" s="94" t="s">
        <v>39</v>
      </c>
      <c r="D171" s="94" t="s">
        <v>120</v>
      </c>
      <c r="E171" s="95">
        <v>44895</v>
      </c>
      <c r="F171" s="96">
        <v>1949774.04</v>
      </c>
      <c r="G171" s="96">
        <v>74727.240000000005</v>
      </c>
      <c r="H171" s="96">
        <v>0</v>
      </c>
      <c r="I171" s="96">
        <v>1769661.76</v>
      </c>
      <c r="J171" s="96">
        <v>-180112.28</v>
      </c>
      <c r="K171" s="97">
        <v>52</v>
      </c>
      <c r="L171" s="97">
        <v>31</v>
      </c>
      <c r="M171" s="97">
        <v>0</v>
      </c>
      <c r="N171" s="108">
        <v>0</v>
      </c>
      <c r="O171" s="6">
        <f>Table_OTOB_YTD[[#This Row],[CHARGED DAYS]]-Table_OTOB_YTD[[#This Row],[CONTRACT DAYS]]-Table_OTOB_YTD[[#This Row],[THIRD PARTY DAYS ADDED]]</f>
        <v>-21</v>
      </c>
      <c r="P171" s="98" t="s">
        <v>380</v>
      </c>
      <c r="Q171" s="98" t="s">
        <v>369</v>
      </c>
      <c r="R171" s="99">
        <v>43466</v>
      </c>
      <c r="S17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Q1</v>
      </c>
      <c r="T171" s="95" t="s">
        <v>18</v>
      </c>
      <c r="U171" s="95" t="s">
        <v>18</v>
      </c>
      <c r="V171" s="99" t="s">
        <v>16</v>
      </c>
      <c r="W171" s="99" t="s">
        <v>83</v>
      </c>
      <c r="X171" s="99" t="s">
        <v>141</v>
      </c>
    </row>
    <row r="172" spans="1:24" x14ac:dyDescent="0.3">
      <c r="A172" s="92" t="s">
        <v>21</v>
      </c>
      <c r="B172" s="93" t="s">
        <v>462</v>
      </c>
      <c r="C172" s="94" t="s">
        <v>99</v>
      </c>
      <c r="D172" s="94" t="s">
        <v>93</v>
      </c>
      <c r="E172" s="95">
        <v>44896</v>
      </c>
      <c r="F172" s="96">
        <v>140775.42000000001</v>
      </c>
      <c r="G172" s="96">
        <v>4979</v>
      </c>
      <c r="H172" s="96">
        <v>0</v>
      </c>
      <c r="I172" s="96">
        <v>147291.63</v>
      </c>
      <c r="J172" s="96">
        <v>6516.21</v>
      </c>
      <c r="K172" s="97">
        <v>45</v>
      </c>
      <c r="L172" s="97">
        <v>30</v>
      </c>
      <c r="M172" s="97">
        <v>0</v>
      </c>
      <c r="N172" s="108">
        <v>0</v>
      </c>
      <c r="O172" s="6">
        <f>Table_OTOB_YTD[[#This Row],[CHARGED DAYS]]-Table_OTOB_YTD[[#This Row],[CONTRACT DAYS]]-Table_OTOB_YTD[[#This Row],[THIRD PARTY DAYS ADDED]]</f>
        <v>-15</v>
      </c>
      <c r="P172" s="98" t="s">
        <v>463</v>
      </c>
      <c r="Q172" s="98" t="s">
        <v>370</v>
      </c>
      <c r="R172" s="99">
        <v>43556</v>
      </c>
      <c r="S1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2" s="95" t="s">
        <v>18</v>
      </c>
      <c r="U172" s="95" t="s">
        <v>18</v>
      </c>
      <c r="V172" s="99" t="s">
        <v>18</v>
      </c>
      <c r="W172" s="99" t="s">
        <v>83</v>
      </c>
      <c r="X172" s="99" t="s">
        <v>141</v>
      </c>
    </row>
    <row r="173" spans="1:24" x14ac:dyDescent="0.3">
      <c r="A173" s="92" t="s">
        <v>41</v>
      </c>
      <c r="B173" s="93" t="s">
        <v>464</v>
      </c>
      <c r="C173" s="94" t="s">
        <v>465</v>
      </c>
      <c r="D173" s="94" t="s">
        <v>466</v>
      </c>
      <c r="E173" s="95">
        <v>44897</v>
      </c>
      <c r="F173" s="96">
        <v>233040</v>
      </c>
      <c r="G173" s="96">
        <v>0</v>
      </c>
      <c r="H173" s="96">
        <v>0</v>
      </c>
      <c r="I173" s="96">
        <v>255183.41</v>
      </c>
      <c r="J173" s="96">
        <v>22143.41</v>
      </c>
      <c r="K173" s="97">
        <v>19</v>
      </c>
      <c r="L173" s="97">
        <v>19</v>
      </c>
      <c r="M173" s="97">
        <v>0</v>
      </c>
      <c r="N173" s="108">
        <v>0</v>
      </c>
      <c r="O173" s="6">
        <f>Table_OTOB_YTD[[#This Row],[CHARGED DAYS]]-Table_OTOB_YTD[[#This Row],[CONTRACT DAYS]]-Table_OTOB_YTD[[#This Row],[THIRD PARTY DAYS ADDED]]</f>
        <v>0</v>
      </c>
      <c r="P173" s="98" t="s">
        <v>463</v>
      </c>
      <c r="Q173" s="98" t="s">
        <v>370</v>
      </c>
      <c r="R173" s="99">
        <v>43556</v>
      </c>
      <c r="S1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3" s="95" t="s">
        <v>18</v>
      </c>
      <c r="U173" s="95" t="s">
        <v>18</v>
      </c>
      <c r="V173" s="99" t="s">
        <v>18</v>
      </c>
      <c r="W173" s="99" t="s">
        <v>83</v>
      </c>
      <c r="X173" s="99" t="s">
        <v>141</v>
      </c>
    </row>
    <row r="174" spans="1:24" x14ac:dyDescent="0.3">
      <c r="A174" s="92" t="s">
        <v>33</v>
      </c>
      <c r="B174" s="93" t="s">
        <v>467</v>
      </c>
      <c r="C174" s="94" t="s">
        <v>132</v>
      </c>
      <c r="D174" s="94" t="s">
        <v>90</v>
      </c>
      <c r="E174" s="95">
        <v>44897</v>
      </c>
      <c r="F174" s="96">
        <v>12602401.699999999</v>
      </c>
      <c r="G174" s="96">
        <v>127997.49</v>
      </c>
      <c r="H174" s="96">
        <v>0</v>
      </c>
      <c r="I174" s="96">
        <v>12366445.189999999</v>
      </c>
      <c r="J174" s="96">
        <v>-235956.51</v>
      </c>
      <c r="K174" s="97">
        <v>227</v>
      </c>
      <c r="L174" s="97">
        <v>282</v>
      </c>
      <c r="M174" s="97">
        <v>55</v>
      </c>
      <c r="N174" s="108">
        <v>0</v>
      </c>
      <c r="O174" s="6">
        <f>Table_OTOB_YTD[[#This Row],[CHARGED DAYS]]-Table_OTOB_YTD[[#This Row],[CONTRACT DAYS]]-Table_OTOB_YTD[[#This Row],[THIRD PARTY DAYS ADDED]]</f>
        <v>55</v>
      </c>
      <c r="P174" s="98" t="s">
        <v>463</v>
      </c>
      <c r="Q174" s="98" t="s">
        <v>370</v>
      </c>
      <c r="R174" s="99">
        <v>43556</v>
      </c>
      <c r="S1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4" s="95" t="s">
        <v>18</v>
      </c>
      <c r="U174" s="95" t="s">
        <v>18</v>
      </c>
      <c r="V174" s="99" t="s">
        <v>18</v>
      </c>
      <c r="W174" s="99" t="s">
        <v>83</v>
      </c>
      <c r="X174" s="99" t="s">
        <v>141</v>
      </c>
    </row>
    <row r="175" spans="1:24" x14ac:dyDescent="0.3">
      <c r="A175" s="92" t="s">
        <v>19</v>
      </c>
      <c r="B175" s="93" t="s">
        <v>468</v>
      </c>
      <c r="C175" s="94" t="s">
        <v>27</v>
      </c>
      <c r="D175" s="94" t="s">
        <v>469</v>
      </c>
      <c r="E175" s="95">
        <v>44900</v>
      </c>
      <c r="F175" s="96">
        <v>3877452.1</v>
      </c>
      <c r="G175" s="96">
        <v>294806.19</v>
      </c>
      <c r="H175" s="96">
        <v>0</v>
      </c>
      <c r="I175" s="96">
        <v>3920273.56</v>
      </c>
      <c r="J175" s="96">
        <v>42821.46</v>
      </c>
      <c r="K175" s="97">
        <v>210</v>
      </c>
      <c r="L175" s="97">
        <v>177</v>
      </c>
      <c r="M175" s="97">
        <v>2</v>
      </c>
      <c r="N175" s="108">
        <v>0</v>
      </c>
      <c r="O175" s="6">
        <f>Table_OTOB_YTD[[#This Row],[CHARGED DAYS]]-Table_OTOB_YTD[[#This Row],[CONTRACT DAYS]]-Table_OTOB_YTD[[#This Row],[THIRD PARTY DAYS ADDED]]</f>
        <v>-33</v>
      </c>
      <c r="P175" s="98" t="s">
        <v>463</v>
      </c>
      <c r="Q175" s="98" t="s">
        <v>370</v>
      </c>
      <c r="R175" s="99">
        <v>43556</v>
      </c>
      <c r="S1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5" s="95" t="s">
        <v>18</v>
      </c>
      <c r="U175" s="95" t="s">
        <v>18</v>
      </c>
      <c r="V175" s="99" t="s">
        <v>18</v>
      </c>
      <c r="W175" s="99" t="s">
        <v>83</v>
      </c>
      <c r="X175" s="99" t="s">
        <v>141</v>
      </c>
    </row>
    <row r="176" spans="1:24" x14ac:dyDescent="0.3">
      <c r="A176" s="92" t="s">
        <v>27</v>
      </c>
      <c r="B176" s="93" t="s">
        <v>470</v>
      </c>
      <c r="C176" s="94" t="s">
        <v>73</v>
      </c>
      <c r="D176" s="94" t="s">
        <v>471</v>
      </c>
      <c r="E176" s="95">
        <v>44900</v>
      </c>
      <c r="F176" s="96">
        <v>14458790.48</v>
      </c>
      <c r="G176" s="96">
        <v>265743.63</v>
      </c>
      <c r="H176" s="96">
        <v>0</v>
      </c>
      <c r="I176" s="96">
        <v>14450141.800000001</v>
      </c>
      <c r="J176" s="96">
        <v>-8648.68</v>
      </c>
      <c r="K176" s="97">
        <v>506</v>
      </c>
      <c r="L176" s="97">
        <v>458</v>
      </c>
      <c r="M176" s="97">
        <v>0</v>
      </c>
      <c r="N176" s="108">
        <v>0</v>
      </c>
      <c r="O176" s="6">
        <f>Table_OTOB_YTD[[#This Row],[CHARGED DAYS]]-Table_OTOB_YTD[[#This Row],[CONTRACT DAYS]]-Table_OTOB_YTD[[#This Row],[THIRD PARTY DAYS ADDED]]</f>
        <v>-48</v>
      </c>
      <c r="P176" s="98" t="s">
        <v>463</v>
      </c>
      <c r="Q176" s="98" t="s">
        <v>370</v>
      </c>
      <c r="R176" s="99">
        <v>43556</v>
      </c>
      <c r="S1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6" s="95" t="s">
        <v>18</v>
      </c>
      <c r="U176" s="95" t="s">
        <v>18</v>
      </c>
      <c r="V176" s="99" t="s">
        <v>16</v>
      </c>
      <c r="W176" s="99" t="s">
        <v>83</v>
      </c>
      <c r="X176" s="99" t="s">
        <v>141</v>
      </c>
    </row>
    <row r="177" spans="1:24" x14ac:dyDescent="0.3">
      <c r="A177" s="92" t="s">
        <v>17</v>
      </c>
      <c r="B177" s="93" t="s">
        <v>472</v>
      </c>
      <c r="C177" s="94" t="s">
        <v>97</v>
      </c>
      <c r="D177" s="94" t="s">
        <v>20</v>
      </c>
      <c r="E177" s="95">
        <v>44902</v>
      </c>
      <c r="F177" s="96">
        <v>345405.57</v>
      </c>
      <c r="G177" s="96">
        <v>-14453.26</v>
      </c>
      <c r="H177" s="96">
        <v>0</v>
      </c>
      <c r="I177" s="96">
        <v>288648</v>
      </c>
      <c r="J177" s="96">
        <v>-56757.57</v>
      </c>
      <c r="K177" s="97">
        <v>13</v>
      </c>
      <c r="L177" s="97">
        <v>13</v>
      </c>
      <c r="M177" s="97">
        <v>0</v>
      </c>
      <c r="N177" s="108">
        <v>0</v>
      </c>
      <c r="O177" s="6">
        <f>Table_OTOB_YTD[[#This Row],[CHARGED DAYS]]-Table_OTOB_YTD[[#This Row],[CONTRACT DAYS]]-Table_OTOB_YTD[[#This Row],[THIRD PARTY DAYS ADDED]]</f>
        <v>0</v>
      </c>
      <c r="P177" s="98" t="s">
        <v>463</v>
      </c>
      <c r="Q177" s="98" t="s">
        <v>370</v>
      </c>
      <c r="R177" s="99">
        <v>43556</v>
      </c>
      <c r="S1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7" s="95" t="s">
        <v>18</v>
      </c>
      <c r="U177" s="95" t="s">
        <v>18</v>
      </c>
      <c r="V177" s="99" t="s">
        <v>18</v>
      </c>
      <c r="W177" s="99" t="s">
        <v>83</v>
      </c>
      <c r="X177" s="99" t="s">
        <v>141</v>
      </c>
    </row>
    <row r="178" spans="1:24" x14ac:dyDescent="0.3">
      <c r="A178" s="92" t="s">
        <v>31</v>
      </c>
      <c r="B178" s="93" t="s">
        <v>473</v>
      </c>
      <c r="C178" s="94" t="s">
        <v>231</v>
      </c>
      <c r="D178" s="94" t="s">
        <v>474</v>
      </c>
      <c r="E178" s="95">
        <v>44902</v>
      </c>
      <c r="F178" s="96">
        <v>34567384.219999999</v>
      </c>
      <c r="G178" s="96">
        <v>2568155.42</v>
      </c>
      <c r="H178" s="96">
        <v>0</v>
      </c>
      <c r="I178" s="96">
        <v>36980032.670000002</v>
      </c>
      <c r="J178" s="96">
        <v>2412648.4500000002</v>
      </c>
      <c r="K178" s="97">
        <v>529</v>
      </c>
      <c r="L178" s="97">
        <v>619</v>
      </c>
      <c r="M178" s="97">
        <v>100</v>
      </c>
      <c r="N178" s="108">
        <v>0</v>
      </c>
      <c r="O178" s="6">
        <f>Table_OTOB_YTD[[#This Row],[CHARGED DAYS]]-Table_OTOB_YTD[[#This Row],[CONTRACT DAYS]]-Table_OTOB_YTD[[#This Row],[THIRD PARTY DAYS ADDED]]</f>
        <v>90</v>
      </c>
      <c r="P178" s="98" t="s">
        <v>463</v>
      </c>
      <c r="Q178" s="98" t="s">
        <v>370</v>
      </c>
      <c r="R178" s="99">
        <v>43556</v>
      </c>
      <c r="S17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8" s="95" t="s">
        <v>18</v>
      </c>
      <c r="U178" s="95" t="s">
        <v>18</v>
      </c>
      <c r="V178" s="99" t="s">
        <v>16</v>
      </c>
      <c r="W178" s="99" t="s">
        <v>84</v>
      </c>
      <c r="X178" s="99" t="s">
        <v>141</v>
      </c>
    </row>
    <row r="179" spans="1:24" x14ac:dyDescent="0.3">
      <c r="A179" s="92" t="s">
        <v>361</v>
      </c>
      <c r="B179" s="93" t="s">
        <v>475</v>
      </c>
      <c r="C179" s="94" t="s">
        <v>476</v>
      </c>
      <c r="D179" s="94" t="s">
        <v>477</v>
      </c>
      <c r="E179" s="95">
        <v>44903</v>
      </c>
      <c r="F179" s="96">
        <v>1487924.5</v>
      </c>
      <c r="G179" s="96">
        <v>6030</v>
      </c>
      <c r="H179" s="96">
        <v>0</v>
      </c>
      <c r="I179" s="96">
        <v>1482337.16</v>
      </c>
      <c r="J179" s="96">
        <v>-5587.34</v>
      </c>
      <c r="K179" s="97">
        <v>150</v>
      </c>
      <c r="L179" s="97">
        <v>182</v>
      </c>
      <c r="M179" s="97">
        <v>13</v>
      </c>
      <c r="N179" s="108">
        <v>0</v>
      </c>
      <c r="O179" s="6">
        <f>Table_OTOB_YTD[[#This Row],[CHARGED DAYS]]-Table_OTOB_YTD[[#This Row],[CONTRACT DAYS]]-Table_OTOB_YTD[[#This Row],[THIRD PARTY DAYS ADDED]]</f>
        <v>32</v>
      </c>
      <c r="P179" s="98" t="s">
        <v>463</v>
      </c>
      <c r="Q179" s="98" t="s">
        <v>370</v>
      </c>
      <c r="R179" s="99">
        <v>43556</v>
      </c>
      <c r="S17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79" s="95" t="s">
        <v>18</v>
      </c>
      <c r="U179" s="95" t="s">
        <v>18</v>
      </c>
      <c r="V179" s="99" t="s">
        <v>18</v>
      </c>
      <c r="W179" s="99" t="s">
        <v>83</v>
      </c>
      <c r="X179" s="99" t="s">
        <v>141</v>
      </c>
    </row>
    <row r="180" spans="1:24" x14ac:dyDescent="0.3">
      <c r="A180" s="92" t="s">
        <v>77</v>
      </c>
      <c r="B180" s="93" t="s">
        <v>478</v>
      </c>
      <c r="C180" s="94" t="s">
        <v>115</v>
      </c>
      <c r="D180" s="94" t="s">
        <v>389</v>
      </c>
      <c r="E180" s="95">
        <v>44903</v>
      </c>
      <c r="F180" s="96">
        <v>37993285.390000001</v>
      </c>
      <c r="G180" s="96">
        <v>1310173.8999999999</v>
      </c>
      <c r="H180" s="96">
        <v>0</v>
      </c>
      <c r="I180" s="96">
        <v>39527927.25</v>
      </c>
      <c r="J180" s="96">
        <v>1534641.86</v>
      </c>
      <c r="K180" s="97">
        <v>625</v>
      </c>
      <c r="L180" s="97">
        <v>782</v>
      </c>
      <c r="M180" s="97">
        <v>257</v>
      </c>
      <c r="N180" s="108">
        <v>0</v>
      </c>
      <c r="O180" s="6">
        <f>Table_OTOB_YTD[[#This Row],[CHARGED DAYS]]-Table_OTOB_YTD[[#This Row],[CONTRACT DAYS]]-Table_OTOB_YTD[[#This Row],[THIRD PARTY DAYS ADDED]]</f>
        <v>157</v>
      </c>
      <c r="P180" s="98" t="s">
        <v>463</v>
      </c>
      <c r="Q180" s="98" t="s">
        <v>370</v>
      </c>
      <c r="R180" s="99">
        <v>43556</v>
      </c>
      <c r="S18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0" s="95" t="s">
        <v>18</v>
      </c>
      <c r="U180" s="95" t="s">
        <v>18</v>
      </c>
      <c r="V180" s="99" t="s">
        <v>18</v>
      </c>
      <c r="W180" s="99" t="s">
        <v>84</v>
      </c>
      <c r="X180" s="99" t="s">
        <v>141</v>
      </c>
    </row>
    <row r="181" spans="1:24" x14ac:dyDescent="0.3">
      <c r="A181" s="92" t="s">
        <v>31</v>
      </c>
      <c r="B181" s="93" t="s">
        <v>479</v>
      </c>
      <c r="C181" s="94" t="s">
        <v>32</v>
      </c>
      <c r="D181" s="94" t="s">
        <v>480</v>
      </c>
      <c r="E181" s="95">
        <v>44904</v>
      </c>
      <c r="F181" s="96">
        <v>496374.53</v>
      </c>
      <c r="G181" s="96">
        <v>0</v>
      </c>
      <c r="H181" s="96">
        <v>0</v>
      </c>
      <c r="I181" s="96">
        <v>518496.19</v>
      </c>
      <c r="J181" s="96">
        <v>22121.66</v>
      </c>
      <c r="K181" s="97">
        <v>40</v>
      </c>
      <c r="L181" s="97">
        <v>37</v>
      </c>
      <c r="M181" s="97">
        <v>0</v>
      </c>
      <c r="N181" s="108">
        <v>0</v>
      </c>
      <c r="O181" s="6">
        <f>Table_OTOB_YTD[[#This Row],[CHARGED DAYS]]-Table_OTOB_YTD[[#This Row],[CONTRACT DAYS]]-Table_OTOB_YTD[[#This Row],[THIRD PARTY DAYS ADDED]]</f>
        <v>-3</v>
      </c>
      <c r="P181" s="98" t="s">
        <v>463</v>
      </c>
      <c r="Q181" s="98" t="s">
        <v>370</v>
      </c>
      <c r="R181" s="99">
        <v>43556</v>
      </c>
      <c r="S18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1" s="95" t="s">
        <v>18</v>
      </c>
      <c r="U181" s="95" t="s">
        <v>18</v>
      </c>
      <c r="V181" s="99" t="s">
        <v>18</v>
      </c>
      <c r="W181" s="99" t="s">
        <v>83</v>
      </c>
      <c r="X181" s="99" t="s">
        <v>141</v>
      </c>
    </row>
    <row r="182" spans="1:24" x14ac:dyDescent="0.3">
      <c r="A182" s="92" t="s">
        <v>35</v>
      </c>
      <c r="B182" s="93" t="s">
        <v>481</v>
      </c>
      <c r="C182" s="94" t="s">
        <v>31</v>
      </c>
      <c r="D182" s="94" t="s">
        <v>22</v>
      </c>
      <c r="E182" s="95">
        <v>44904</v>
      </c>
      <c r="F182" s="96">
        <v>1191638.8</v>
      </c>
      <c r="G182" s="96">
        <v>0</v>
      </c>
      <c r="H182" s="96">
        <v>0</v>
      </c>
      <c r="I182" s="96">
        <v>1178887.55</v>
      </c>
      <c r="J182" s="96">
        <v>-12751.25</v>
      </c>
      <c r="K182" s="97">
        <v>111</v>
      </c>
      <c r="L182" s="97">
        <v>150</v>
      </c>
      <c r="M182" s="97">
        <v>0</v>
      </c>
      <c r="N182" s="108">
        <v>0</v>
      </c>
      <c r="O182" s="6">
        <f>Table_OTOB_YTD[[#This Row],[CHARGED DAYS]]-Table_OTOB_YTD[[#This Row],[CONTRACT DAYS]]-Table_OTOB_YTD[[#This Row],[THIRD PARTY DAYS ADDED]]</f>
        <v>39</v>
      </c>
      <c r="P182" s="98" t="s">
        <v>463</v>
      </c>
      <c r="Q182" s="98" t="s">
        <v>370</v>
      </c>
      <c r="R182" s="99">
        <v>43556</v>
      </c>
      <c r="S18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2" s="95" t="s">
        <v>18</v>
      </c>
      <c r="U182" s="95" t="s">
        <v>18</v>
      </c>
      <c r="V182" s="99" t="s">
        <v>18</v>
      </c>
      <c r="W182" s="99" t="s">
        <v>83</v>
      </c>
      <c r="X182" s="99" t="s">
        <v>141</v>
      </c>
    </row>
    <row r="183" spans="1:24" x14ac:dyDescent="0.3">
      <c r="A183" s="92" t="s">
        <v>21</v>
      </c>
      <c r="B183" s="93" t="s">
        <v>482</v>
      </c>
      <c r="C183" s="94" t="s">
        <v>483</v>
      </c>
      <c r="D183" s="94" t="s">
        <v>484</v>
      </c>
      <c r="E183" s="95">
        <v>44904</v>
      </c>
      <c r="F183" s="96">
        <v>1216444.8600000001</v>
      </c>
      <c r="G183" s="96">
        <v>-747.92</v>
      </c>
      <c r="H183" s="96">
        <v>0</v>
      </c>
      <c r="I183" s="96">
        <v>1188628.3400000001</v>
      </c>
      <c r="J183" s="96">
        <v>-27816.52</v>
      </c>
      <c r="K183" s="97">
        <v>75</v>
      </c>
      <c r="L183" s="97">
        <v>133</v>
      </c>
      <c r="M183" s="97">
        <v>58</v>
      </c>
      <c r="N183" s="108">
        <v>0</v>
      </c>
      <c r="O183" s="6">
        <f>Table_OTOB_YTD[[#This Row],[CHARGED DAYS]]-Table_OTOB_YTD[[#This Row],[CONTRACT DAYS]]-Table_OTOB_YTD[[#This Row],[THIRD PARTY DAYS ADDED]]</f>
        <v>58</v>
      </c>
      <c r="P183" s="98" t="s">
        <v>463</v>
      </c>
      <c r="Q183" s="98" t="s">
        <v>370</v>
      </c>
      <c r="R183" s="99">
        <v>43556</v>
      </c>
      <c r="S18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3" s="95" t="s">
        <v>18</v>
      </c>
      <c r="U183" s="95" t="s">
        <v>18</v>
      </c>
      <c r="V183" s="99" t="s">
        <v>18</v>
      </c>
      <c r="W183" s="99" t="s">
        <v>83</v>
      </c>
      <c r="X183" s="99" t="s">
        <v>141</v>
      </c>
    </row>
    <row r="184" spans="1:24" x14ac:dyDescent="0.3">
      <c r="A184" s="92" t="s">
        <v>17</v>
      </c>
      <c r="B184" s="93" t="s">
        <v>485</v>
      </c>
      <c r="C184" s="94" t="s">
        <v>89</v>
      </c>
      <c r="D184" s="94" t="s">
        <v>486</v>
      </c>
      <c r="E184" s="95">
        <v>44906</v>
      </c>
      <c r="F184" s="96">
        <v>466269.60000000003</v>
      </c>
      <c r="G184" s="96">
        <v>0</v>
      </c>
      <c r="H184" s="96">
        <v>0</v>
      </c>
      <c r="I184" s="96">
        <v>472873.3</v>
      </c>
      <c r="J184" s="96">
        <v>6603.7</v>
      </c>
      <c r="K184" s="97">
        <v>50</v>
      </c>
      <c r="L184" s="97">
        <v>60</v>
      </c>
      <c r="M184" s="97">
        <v>0</v>
      </c>
      <c r="N184" s="108">
        <v>0</v>
      </c>
      <c r="O184" s="6">
        <f>Table_OTOB_YTD[[#This Row],[CHARGED DAYS]]-Table_OTOB_YTD[[#This Row],[CONTRACT DAYS]]-Table_OTOB_YTD[[#This Row],[THIRD PARTY DAYS ADDED]]</f>
        <v>10</v>
      </c>
      <c r="P184" s="98" t="s">
        <v>463</v>
      </c>
      <c r="Q184" s="98" t="s">
        <v>370</v>
      </c>
      <c r="R184" s="99">
        <v>43556</v>
      </c>
      <c r="S18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4" s="95" t="s">
        <v>18</v>
      </c>
      <c r="U184" s="95" t="s">
        <v>18</v>
      </c>
      <c r="V184" s="99" t="s">
        <v>18</v>
      </c>
      <c r="W184" s="99" t="s">
        <v>83</v>
      </c>
      <c r="X184" s="99" t="s">
        <v>141</v>
      </c>
    </row>
    <row r="185" spans="1:24" x14ac:dyDescent="0.3">
      <c r="A185" s="92" t="s">
        <v>17</v>
      </c>
      <c r="B185" s="93" t="s">
        <v>487</v>
      </c>
      <c r="C185" s="94" t="s">
        <v>488</v>
      </c>
      <c r="D185" s="94" t="s">
        <v>489</v>
      </c>
      <c r="E185" s="95">
        <v>44907</v>
      </c>
      <c r="F185" s="96">
        <v>2887592.71</v>
      </c>
      <c r="G185" s="96">
        <v>-9527.9</v>
      </c>
      <c r="H185" s="96">
        <v>0</v>
      </c>
      <c r="I185" s="96">
        <v>2929955.99</v>
      </c>
      <c r="J185" s="96">
        <v>42363.28</v>
      </c>
      <c r="K185" s="97">
        <v>80</v>
      </c>
      <c r="L185" s="97">
        <v>79</v>
      </c>
      <c r="M185" s="97">
        <v>0</v>
      </c>
      <c r="N185" s="108">
        <v>0</v>
      </c>
      <c r="O185" s="6">
        <f>Table_OTOB_YTD[[#This Row],[CHARGED DAYS]]-Table_OTOB_YTD[[#This Row],[CONTRACT DAYS]]-Table_OTOB_YTD[[#This Row],[THIRD PARTY DAYS ADDED]]</f>
        <v>-1</v>
      </c>
      <c r="P185" s="98" t="s">
        <v>463</v>
      </c>
      <c r="Q185" s="98" t="s">
        <v>370</v>
      </c>
      <c r="R185" s="99">
        <v>43556</v>
      </c>
      <c r="S18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5" s="95" t="s">
        <v>18</v>
      </c>
      <c r="U185" s="95" t="s">
        <v>18</v>
      </c>
      <c r="V185" s="99" t="s">
        <v>18</v>
      </c>
      <c r="W185" s="99" t="s">
        <v>83</v>
      </c>
      <c r="X185" s="99" t="s">
        <v>141</v>
      </c>
    </row>
    <row r="186" spans="1:24" x14ac:dyDescent="0.3">
      <c r="A186" s="92" t="s">
        <v>17</v>
      </c>
      <c r="B186" s="93" t="s">
        <v>490</v>
      </c>
      <c r="C186" s="94" t="s">
        <v>39</v>
      </c>
      <c r="D186" s="94" t="s">
        <v>491</v>
      </c>
      <c r="E186" s="95">
        <v>44907</v>
      </c>
      <c r="F186" s="96">
        <v>1213911.1599999999</v>
      </c>
      <c r="G186" s="96">
        <v>0</v>
      </c>
      <c r="H186" s="96">
        <v>0</v>
      </c>
      <c r="I186" s="96">
        <v>1284593.9099999999</v>
      </c>
      <c r="J186" s="96">
        <v>70682.75</v>
      </c>
      <c r="K186" s="97">
        <v>68</v>
      </c>
      <c r="L186" s="97">
        <v>84</v>
      </c>
      <c r="M186" s="97">
        <v>0</v>
      </c>
      <c r="N186" s="108">
        <v>0</v>
      </c>
      <c r="O186" s="6">
        <f>Table_OTOB_YTD[[#This Row],[CHARGED DAYS]]-Table_OTOB_YTD[[#This Row],[CONTRACT DAYS]]-Table_OTOB_YTD[[#This Row],[THIRD PARTY DAYS ADDED]]</f>
        <v>16</v>
      </c>
      <c r="P186" s="98" t="s">
        <v>463</v>
      </c>
      <c r="Q186" s="98" t="s">
        <v>370</v>
      </c>
      <c r="R186" s="99">
        <v>43556</v>
      </c>
      <c r="S18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6" s="95" t="s">
        <v>18</v>
      </c>
      <c r="U186" s="95" t="s">
        <v>18</v>
      </c>
      <c r="V186" s="99" t="s">
        <v>18</v>
      </c>
      <c r="W186" s="99" t="s">
        <v>83</v>
      </c>
      <c r="X186" s="99" t="s">
        <v>141</v>
      </c>
    </row>
    <row r="187" spans="1:24" x14ac:dyDescent="0.3">
      <c r="A187" s="92" t="s">
        <v>110</v>
      </c>
      <c r="B187" s="93" t="s">
        <v>492</v>
      </c>
      <c r="C187" s="94" t="s">
        <v>110</v>
      </c>
      <c r="D187" s="94" t="s">
        <v>111</v>
      </c>
      <c r="E187" s="95">
        <v>44907</v>
      </c>
      <c r="F187" s="96">
        <v>2074852.7</v>
      </c>
      <c r="G187" s="96">
        <v>57526.39</v>
      </c>
      <c r="H187" s="96">
        <v>0</v>
      </c>
      <c r="I187" s="96">
        <v>2129894.2000000002</v>
      </c>
      <c r="J187" s="96">
        <v>55041.5</v>
      </c>
      <c r="K187" s="97">
        <v>182</v>
      </c>
      <c r="L187" s="97">
        <v>215</v>
      </c>
      <c r="M187" s="97">
        <v>19</v>
      </c>
      <c r="N187" s="108">
        <v>0</v>
      </c>
      <c r="O187" s="6">
        <f>Table_OTOB_YTD[[#This Row],[CHARGED DAYS]]-Table_OTOB_YTD[[#This Row],[CONTRACT DAYS]]-Table_OTOB_YTD[[#This Row],[THIRD PARTY DAYS ADDED]]</f>
        <v>33</v>
      </c>
      <c r="P187" s="98" t="s">
        <v>463</v>
      </c>
      <c r="Q187" s="98" t="s">
        <v>370</v>
      </c>
      <c r="R187" s="99">
        <v>43556</v>
      </c>
      <c r="S18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7" s="95" t="s">
        <v>18</v>
      </c>
      <c r="U187" s="95" t="s">
        <v>18</v>
      </c>
      <c r="V187" s="99" t="s">
        <v>18</v>
      </c>
      <c r="W187" s="99" t="s">
        <v>83</v>
      </c>
      <c r="X187" s="99" t="s">
        <v>141</v>
      </c>
    </row>
    <row r="188" spans="1:24" x14ac:dyDescent="0.3">
      <c r="A188" s="92" t="s">
        <v>110</v>
      </c>
      <c r="B188" s="93" t="s">
        <v>493</v>
      </c>
      <c r="C188" s="94" t="s">
        <v>494</v>
      </c>
      <c r="D188" s="94" t="s">
        <v>495</v>
      </c>
      <c r="E188" s="95">
        <v>44907</v>
      </c>
      <c r="F188" s="96">
        <v>654248</v>
      </c>
      <c r="G188" s="96">
        <v>8390.75</v>
      </c>
      <c r="H188" s="96">
        <v>0</v>
      </c>
      <c r="I188" s="96">
        <v>697964.45</v>
      </c>
      <c r="J188" s="96">
        <v>43716.45</v>
      </c>
      <c r="K188" s="97">
        <v>80</v>
      </c>
      <c r="L188" s="97">
        <v>86</v>
      </c>
      <c r="M188" s="97">
        <v>6</v>
      </c>
      <c r="N188" s="108">
        <v>0</v>
      </c>
      <c r="O188" s="6">
        <f>Table_OTOB_YTD[[#This Row],[CHARGED DAYS]]-Table_OTOB_YTD[[#This Row],[CONTRACT DAYS]]-Table_OTOB_YTD[[#This Row],[THIRD PARTY DAYS ADDED]]</f>
        <v>6</v>
      </c>
      <c r="P188" s="98" t="s">
        <v>463</v>
      </c>
      <c r="Q188" s="98" t="s">
        <v>370</v>
      </c>
      <c r="R188" s="99">
        <v>43556</v>
      </c>
      <c r="S18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8" s="95" t="s">
        <v>18</v>
      </c>
      <c r="U188" s="95" t="s">
        <v>18</v>
      </c>
      <c r="V188" s="99" t="s">
        <v>18</v>
      </c>
      <c r="W188" s="99" t="s">
        <v>83</v>
      </c>
      <c r="X188" s="99" t="s">
        <v>141</v>
      </c>
    </row>
    <row r="189" spans="1:24" x14ac:dyDescent="0.3">
      <c r="A189" s="92" t="s">
        <v>110</v>
      </c>
      <c r="B189" s="93" t="s">
        <v>496</v>
      </c>
      <c r="C189" s="94" t="s">
        <v>497</v>
      </c>
      <c r="D189" s="94" t="s">
        <v>498</v>
      </c>
      <c r="E189" s="95">
        <v>44907</v>
      </c>
      <c r="F189" s="96">
        <v>1177467.5</v>
      </c>
      <c r="G189" s="96">
        <v>0</v>
      </c>
      <c r="H189" s="96">
        <v>0</v>
      </c>
      <c r="I189" s="96">
        <v>1174780.8</v>
      </c>
      <c r="J189" s="96">
        <v>-2686.7</v>
      </c>
      <c r="K189" s="97">
        <v>119</v>
      </c>
      <c r="L189" s="97">
        <v>119</v>
      </c>
      <c r="M189" s="97">
        <v>0</v>
      </c>
      <c r="N189" s="108">
        <v>0</v>
      </c>
      <c r="O189" s="6">
        <f>Table_OTOB_YTD[[#This Row],[CHARGED DAYS]]-Table_OTOB_YTD[[#This Row],[CONTRACT DAYS]]-Table_OTOB_YTD[[#This Row],[THIRD PARTY DAYS ADDED]]</f>
        <v>0</v>
      </c>
      <c r="P189" s="98" t="s">
        <v>463</v>
      </c>
      <c r="Q189" s="98" t="s">
        <v>370</v>
      </c>
      <c r="R189" s="99">
        <v>43556</v>
      </c>
      <c r="S18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89" s="95" t="s">
        <v>18</v>
      </c>
      <c r="U189" s="95" t="s">
        <v>18</v>
      </c>
      <c r="V189" s="99" t="s">
        <v>18</v>
      </c>
      <c r="W189" s="99" t="s">
        <v>83</v>
      </c>
      <c r="X189" s="99" t="s">
        <v>141</v>
      </c>
    </row>
    <row r="190" spans="1:24" x14ac:dyDescent="0.3">
      <c r="A190" s="92" t="s">
        <v>31</v>
      </c>
      <c r="B190" s="93" t="s">
        <v>499</v>
      </c>
      <c r="C190" s="94" t="s">
        <v>32</v>
      </c>
      <c r="D190" s="94" t="s">
        <v>30</v>
      </c>
      <c r="E190" s="95">
        <v>44907</v>
      </c>
      <c r="F190" s="96">
        <v>2898014.26</v>
      </c>
      <c r="G190" s="96">
        <v>94444.1</v>
      </c>
      <c r="H190" s="96">
        <v>9163.81</v>
      </c>
      <c r="I190" s="96">
        <v>2756707.1</v>
      </c>
      <c r="J190" s="96">
        <v>-150470.97</v>
      </c>
      <c r="K190" s="97">
        <v>180</v>
      </c>
      <c r="L190" s="97">
        <v>234</v>
      </c>
      <c r="M190" s="97">
        <v>14</v>
      </c>
      <c r="N190" s="108">
        <v>0</v>
      </c>
      <c r="O190" s="6">
        <f>Table_OTOB_YTD[[#This Row],[CHARGED DAYS]]-Table_OTOB_YTD[[#This Row],[CONTRACT DAYS]]-Table_OTOB_YTD[[#This Row],[THIRD PARTY DAYS ADDED]]</f>
        <v>54</v>
      </c>
      <c r="P190" s="98" t="s">
        <v>463</v>
      </c>
      <c r="Q190" s="98" t="s">
        <v>370</v>
      </c>
      <c r="R190" s="99">
        <v>43556</v>
      </c>
      <c r="S19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0" s="95" t="s">
        <v>18</v>
      </c>
      <c r="U190" s="95" t="s">
        <v>18</v>
      </c>
      <c r="V190" s="99" t="s">
        <v>18</v>
      </c>
      <c r="W190" s="99" t="s">
        <v>83</v>
      </c>
      <c r="X190" s="99" t="s">
        <v>141</v>
      </c>
    </row>
    <row r="191" spans="1:24" x14ac:dyDescent="0.3">
      <c r="A191" s="92" t="s">
        <v>272</v>
      </c>
      <c r="B191" s="93" t="s">
        <v>386</v>
      </c>
      <c r="C191" s="94" t="s">
        <v>387</v>
      </c>
      <c r="D191" s="94" t="s">
        <v>79</v>
      </c>
      <c r="E191" s="95">
        <v>44907</v>
      </c>
      <c r="F191" s="96">
        <v>19873560.719999999</v>
      </c>
      <c r="G191" s="96">
        <v>209898.68</v>
      </c>
      <c r="H191" s="96">
        <v>0</v>
      </c>
      <c r="I191" s="96">
        <v>20382023.829999998</v>
      </c>
      <c r="J191" s="96">
        <v>508463.11</v>
      </c>
      <c r="K191" s="97">
        <v>406</v>
      </c>
      <c r="L191" s="97">
        <v>440</v>
      </c>
      <c r="M191" s="97">
        <v>40</v>
      </c>
      <c r="N191" s="108">
        <v>0</v>
      </c>
      <c r="O191" s="6">
        <f>Table_OTOB_YTD[[#This Row],[CHARGED DAYS]]-Table_OTOB_YTD[[#This Row],[CONTRACT DAYS]]-Table_OTOB_YTD[[#This Row],[THIRD PARTY DAYS ADDED]]</f>
        <v>34</v>
      </c>
      <c r="P191" s="98" t="s">
        <v>463</v>
      </c>
      <c r="Q191" s="98" t="s">
        <v>370</v>
      </c>
      <c r="R191" s="99">
        <v>43556</v>
      </c>
      <c r="S19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1" s="95" t="s">
        <v>18</v>
      </c>
      <c r="U191" s="95" t="s">
        <v>18</v>
      </c>
      <c r="V191" s="99" t="s">
        <v>18</v>
      </c>
      <c r="W191" s="99" t="s">
        <v>84</v>
      </c>
      <c r="X191" s="99" t="s">
        <v>141</v>
      </c>
    </row>
    <row r="192" spans="1:24" x14ac:dyDescent="0.3">
      <c r="A192" s="92" t="s">
        <v>17</v>
      </c>
      <c r="B192" s="93" t="s">
        <v>500</v>
      </c>
      <c r="C192" s="94" t="s">
        <v>39</v>
      </c>
      <c r="D192" s="94" t="s">
        <v>213</v>
      </c>
      <c r="E192" s="95">
        <v>44908</v>
      </c>
      <c r="F192" s="96">
        <v>56174105.25</v>
      </c>
      <c r="G192" s="96">
        <v>8282320.9299999997</v>
      </c>
      <c r="H192" s="96">
        <v>14159.96</v>
      </c>
      <c r="I192" s="96">
        <v>65275531.210000001</v>
      </c>
      <c r="J192" s="96">
        <v>9087266</v>
      </c>
      <c r="K192" s="97">
        <v>476</v>
      </c>
      <c r="L192" s="97">
        <v>558</v>
      </c>
      <c r="M192" s="97">
        <v>113</v>
      </c>
      <c r="N192" s="108">
        <v>0</v>
      </c>
      <c r="O192" s="6">
        <f>Table_OTOB_YTD[[#This Row],[CHARGED DAYS]]-Table_OTOB_YTD[[#This Row],[CONTRACT DAYS]]-Table_OTOB_YTD[[#This Row],[THIRD PARTY DAYS ADDED]]</f>
        <v>82</v>
      </c>
      <c r="P192" s="98" t="s">
        <v>463</v>
      </c>
      <c r="Q192" s="98" t="s">
        <v>370</v>
      </c>
      <c r="R192" s="99">
        <v>43556</v>
      </c>
      <c r="S19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2" s="95" t="s">
        <v>18</v>
      </c>
      <c r="U192" s="95" t="s">
        <v>16</v>
      </c>
      <c r="V192" s="99" t="s">
        <v>16</v>
      </c>
      <c r="W192" s="99" t="s">
        <v>91</v>
      </c>
      <c r="X192" s="99" t="s">
        <v>141</v>
      </c>
    </row>
    <row r="193" spans="1:24" x14ac:dyDescent="0.3">
      <c r="A193" s="92" t="s">
        <v>324</v>
      </c>
      <c r="B193" s="93" t="s">
        <v>439</v>
      </c>
      <c r="C193" s="94" t="s">
        <v>326</v>
      </c>
      <c r="D193" s="94" t="s">
        <v>327</v>
      </c>
      <c r="E193" s="95">
        <v>44908</v>
      </c>
      <c r="F193" s="96">
        <v>1372072.3</v>
      </c>
      <c r="G193" s="96">
        <v>67612.850000000006</v>
      </c>
      <c r="H193" s="96">
        <v>0</v>
      </c>
      <c r="I193" s="96">
        <v>1430420.25</v>
      </c>
      <c r="J193" s="96">
        <v>58347.95</v>
      </c>
      <c r="K193" s="97">
        <v>39</v>
      </c>
      <c r="L193" s="97">
        <v>63</v>
      </c>
      <c r="M193" s="97">
        <v>18</v>
      </c>
      <c r="N193" s="108">
        <v>0</v>
      </c>
      <c r="O193" s="6">
        <f>Table_OTOB_YTD[[#This Row],[CHARGED DAYS]]-Table_OTOB_YTD[[#This Row],[CONTRACT DAYS]]-Table_OTOB_YTD[[#This Row],[THIRD PARTY DAYS ADDED]]</f>
        <v>24</v>
      </c>
      <c r="P193" s="98" t="s">
        <v>463</v>
      </c>
      <c r="Q193" s="98" t="s">
        <v>370</v>
      </c>
      <c r="R193" s="99">
        <v>43556</v>
      </c>
      <c r="S19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3" s="95" t="s">
        <v>18</v>
      </c>
      <c r="U193" s="95" t="s">
        <v>18</v>
      </c>
      <c r="V193" s="99" t="s">
        <v>18</v>
      </c>
      <c r="W193" s="99" t="s">
        <v>83</v>
      </c>
      <c r="X193" s="99" t="s">
        <v>141</v>
      </c>
    </row>
    <row r="194" spans="1:24" x14ac:dyDescent="0.3">
      <c r="A194" s="92" t="s">
        <v>104</v>
      </c>
      <c r="B194" s="93" t="s">
        <v>501</v>
      </c>
      <c r="C194" s="94" t="s">
        <v>105</v>
      </c>
      <c r="D194" s="94" t="s">
        <v>502</v>
      </c>
      <c r="E194" s="95">
        <v>44908</v>
      </c>
      <c r="F194" s="96">
        <v>13863443.800000001</v>
      </c>
      <c r="G194" s="96">
        <v>1226535.3400000001</v>
      </c>
      <c r="H194" s="96">
        <v>0</v>
      </c>
      <c r="I194" s="96">
        <v>15729467.42</v>
      </c>
      <c r="J194" s="96">
        <v>1866023.62</v>
      </c>
      <c r="K194" s="97">
        <v>396</v>
      </c>
      <c r="L194" s="97">
        <v>377</v>
      </c>
      <c r="M194" s="97">
        <v>-17</v>
      </c>
      <c r="N194" s="108">
        <v>0</v>
      </c>
      <c r="O194" s="6">
        <f>Table_OTOB_YTD[[#This Row],[CHARGED DAYS]]-Table_OTOB_YTD[[#This Row],[CONTRACT DAYS]]-Table_OTOB_YTD[[#This Row],[THIRD PARTY DAYS ADDED]]</f>
        <v>-19</v>
      </c>
      <c r="P194" s="98" t="s">
        <v>463</v>
      </c>
      <c r="Q194" s="98" t="s">
        <v>370</v>
      </c>
      <c r="R194" s="99">
        <v>43556</v>
      </c>
      <c r="S19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4" s="95" t="s">
        <v>18</v>
      </c>
      <c r="U194" s="95" t="s">
        <v>18</v>
      </c>
      <c r="V194" s="99" t="s">
        <v>18</v>
      </c>
      <c r="W194" s="99" t="s">
        <v>83</v>
      </c>
      <c r="X194" s="99" t="s">
        <v>141</v>
      </c>
    </row>
    <row r="195" spans="1:24" x14ac:dyDescent="0.3">
      <c r="A195" s="92" t="s">
        <v>26</v>
      </c>
      <c r="B195" s="93" t="s">
        <v>503</v>
      </c>
      <c r="C195" s="94" t="s">
        <v>354</v>
      </c>
      <c r="D195" s="94" t="s">
        <v>504</v>
      </c>
      <c r="E195" s="95">
        <v>44908</v>
      </c>
      <c r="F195" s="96">
        <v>374428</v>
      </c>
      <c r="G195" s="96">
        <v>7400.01</v>
      </c>
      <c r="H195" s="96">
        <v>0</v>
      </c>
      <c r="I195" s="96">
        <v>328573.45</v>
      </c>
      <c r="J195" s="96">
        <v>-45854.55</v>
      </c>
      <c r="K195" s="97">
        <v>51</v>
      </c>
      <c r="L195" s="97">
        <v>52</v>
      </c>
      <c r="M195" s="97">
        <v>2</v>
      </c>
      <c r="N195" s="108">
        <v>0</v>
      </c>
      <c r="O195" s="6">
        <f>Table_OTOB_YTD[[#This Row],[CHARGED DAYS]]-Table_OTOB_YTD[[#This Row],[CONTRACT DAYS]]-Table_OTOB_YTD[[#This Row],[THIRD PARTY DAYS ADDED]]</f>
        <v>1</v>
      </c>
      <c r="P195" s="98" t="s">
        <v>463</v>
      </c>
      <c r="Q195" s="98" t="s">
        <v>370</v>
      </c>
      <c r="R195" s="99">
        <v>43556</v>
      </c>
      <c r="S19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5" s="95" t="s">
        <v>18</v>
      </c>
      <c r="U195" s="95" t="s">
        <v>18</v>
      </c>
      <c r="V195" s="99" t="s">
        <v>18</v>
      </c>
      <c r="W195" s="99" t="s">
        <v>83</v>
      </c>
      <c r="X195" s="99" t="s">
        <v>141</v>
      </c>
    </row>
    <row r="196" spans="1:24" x14ac:dyDescent="0.3">
      <c r="A196" s="92" t="s">
        <v>31</v>
      </c>
      <c r="B196" s="93" t="s">
        <v>505</v>
      </c>
      <c r="C196" s="94" t="s">
        <v>118</v>
      </c>
      <c r="D196" s="94" t="s">
        <v>22</v>
      </c>
      <c r="E196" s="95">
        <v>44908</v>
      </c>
      <c r="F196" s="96">
        <v>560102.49</v>
      </c>
      <c r="G196" s="96">
        <v>-53957.04</v>
      </c>
      <c r="H196" s="96">
        <v>0</v>
      </c>
      <c r="I196" s="96">
        <v>493265.19</v>
      </c>
      <c r="J196" s="96">
        <v>-66837.3</v>
      </c>
      <c r="K196" s="97">
        <v>120</v>
      </c>
      <c r="L196" s="97">
        <v>111</v>
      </c>
      <c r="M196" s="97">
        <v>0</v>
      </c>
      <c r="N196" s="108">
        <v>0</v>
      </c>
      <c r="O196" s="6">
        <f>Table_OTOB_YTD[[#This Row],[CHARGED DAYS]]-Table_OTOB_YTD[[#This Row],[CONTRACT DAYS]]-Table_OTOB_YTD[[#This Row],[THIRD PARTY DAYS ADDED]]</f>
        <v>-9</v>
      </c>
      <c r="P196" s="98" t="s">
        <v>463</v>
      </c>
      <c r="Q196" s="98" t="s">
        <v>370</v>
      </c>
      <c r="R196" s="99">
        <v>43556</v>
      </c>
      <c r="S19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6" s="95" t="s">
        <v>18</v>
      </c>
      <c r="U196" s="95" t="s">
        <v>18</v>
      </c>
      <c r="V196" s="99" t="s">
        <v>18</v>
      </c>
      <c r="W196" s="99" t="s">
        <v>83</v>
      </c>
      <c r="X196" s="99" t="s">
        <v>141</v>
      </c>
    </row>
    <row r="197" spans="1:24" x14ac:dyDescent="0.3">
      <c r="A197" s="92" t="s">
        <v>35</v>
      </c>
      <c r="B197" s="93" t="s">
        <v>506</v>
      </c>
      <c r="C197" s="94" t="s">
        <v>507</v>
      </c>
      <c r="D197" s="94" t="s">
        <v>508</v>
      </c>
      <c r="E197" s="95">
        <v>44908</v>
      </c>
      <c r="F197" s="96">
        <v>6199551.4500000002</v>
      </c>
      <c r="G197" s="96">
        <v>114837.2</v>
      </c>
      <c r="H197" s="96">
        <v>0</v>
      </c>
      <c r="I197" s="96">
        <v>6014876.4100000001</v>
      </c>
      <c r="J197" s="96">
        <v>-184675.04</v>
      </c>
      <c r="K197" s="97">
        <v>166</v>
      </c>
      <c r="L197" s="97">
        <v>175</v>
      </c>
      <c r="M197" s="97">
        <v>16</v>
      </c>
      <c r="N197" s="108">
        <v>0</v>
      </c>
      <c r="O197" s="6">
        <f>Table_OTOB_YTD[[#This Row],[CHARGED DAYS]]-Table_OTOB_YTD[[#This Row],[CONTRACT DAYS]]-Table_OTOB_YTD[[#This Row],[THIRD PARTY DAYS ADDED]]</f>
        <v>9</v>
      </c>
      <c r="P197" s="98" t="s">
        <v>463</v>
      </c>
      <c r="Q197" s="98" t="s">
        <v>370</v>
      </c>
      <c r="R197" s="99">
        <v>43556</v>
      </c>
      <c r="S19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7" s="95" t="s">
        <v>18</v>
      </c>
      <c r="U197" s="95" t="s">
        <v>18</v>
      </c>
      <c r="V197" s="99" t="s">
        <v>18</v>
      </c>
      <c r="W197" s="99" t="s">
        <v>83</v>
      </c>
      <c r="X197" s="99" t="s">
        <v>141</v>
      </c>
    </row>
    <row r="198" spans="1:24" x14ac:dyDescent="0.3">
      <c r="A198" s="92" t="s">
        <v>29</v>
      </c>
      <c r="B198" s="93" t="s">
        <v>509</v>
      </c>
      <c r="C198" s="94" t="s">
        <v>403</v>
      </c>
      <c r="D198" s="94" t="s">
        <v>320</v>
      </c>
      <c r="E198" s="95">
        <v>44908</v>
      </c>
      <c r="F198" s="96">
        <v>12496309.810000001</v>
      </c>
      <c r="G198" s="96">
        <v>122764.99</v>
      </c>
      <c r="H198" s="96">
        <v>0</v>
      </c>
      <c r="I198" s="96">
        <v>12928730.529999999</v>
      </c>
      <c r="J198" s="96">
        <v>432420.72</v>
      </c>
      <c r="K198" s="97">
        <v>460</v>
      </c>
      <c r="L198" s="97">
        <v>520</v>
      </c>
      <c r="M198" s="97">
        <v>85</v>
      </c>
      <c r="N198" s="108">
        <v>0</v>
      </c>
      <c r="O198" s="6">
        <f>Table_OTOB_YTD[[#This Row],[CHARGED DAYS]]-Table_OTOB_YTD[[#This Row],[CONTRACT DAYS]]-Table_OTOB_YTD[[#This Row],[THIRD PARTY DAYS ADDED]]</f>
        <v>60</v>
      </c>
      <c r="P198" s="98" t="s">
        <v>463</v>
      </c>
      <c r="Q198" s="98" t="s">
        <v>370</v>
      </c>
      <c r="R198" s="99">
        <v>43556</v>
      </c>
      <c r="S19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8" s="95" t="s">
        <v>18</v>
      </c>
      <c r="U198" s="95" t="s">
        <v>18</v>
      </c>
      <c r="V198" s="99" t="s">
        <v>18</v>
      </c>
      <c r="W198" s="99" t="s">
        <v>83</v>
      </c>
      <c r="X198" s="99" t="s">
        <v>141</v>
      </c>
    </row>
    <row r="199" spans="1:24" x14ac:dyDescent="0.3">
      <c r="A199" s="92" t="s">
        <v>33</v>
      </c>
      <c r="B199" s="93" t="s">
        <v>510</v>
      </c>
      <c r="C199" s="94" t="s">
        <v>511</v>
      </c>
      <c r="D199" s="94" t="s">
        <v>93</v>
      </c>
      <c r="E199" s="95">
        <v>44908</v>
      </c>
      <c r="F199" s="96">
        <v>1296838.29</v>
      </c>
      <c r="G199" s="96">
        <v>-91677.6</v>
      </c>
      <c r="H199" s="96">
        <v>0</v>
      </c>
      <c r="I199" s="96">
        <v>1176693.46</v>
      </c>
      <c r="J199" s="96">
        <v>-120144.83</v>
      </c>
      <c r="K199" s="97">
        <v>224</v>
      </c>
      <c r="L199" s="97">
        <v>92</v>
      </c>
      <c r="M199" s="97">
        <v>0</v>
      </c>
      <c r="N199" s="108">
        <v>0</v>
      </c>
      <c r="O199" s="6">
        <f>Table_OTOB_YTD[[#This Row],[CHARGED DAYS]]-Table_OTOB_YTD[[#This Row],[CONTRACT DAYS]]-Table_OTOB_YTD[[#This Row],[THIRD PARTY DAYS ADDED]]</f>
        <v>-132</v>
      </c>
      <c r="P199" s="98" t="s">
        <v>463</v>
      </c>
      <c r="Q199" s="98" t="s">
        <v>370</v>
      </c>
      <c r="R199" s="99">
        <v>43556</v>
      </c>
      <c r="S19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199" s="95" t="s">
        <v>18</v>
      </c>
      <c r="U199" s="95" t="s">
        <v>18</v>
      </c>
      <c r="V199" s="99" t="s">
        <v>18</v>
      </c>
      <c r="W199" s="99" t="s">
        <v>83</v>
      </c>
      <c r="X199" s="99" t="s">
        <v>141</v>
      </c>
    </row>
    <row r="200" spans="1:24" x14ac:dyDescent="0.3">
      <c r="A200" s="92" t="s">
        <v>33</v>
      </c>
      <c r="B200" s="93" t="s">
        <v>512</v>
      </c>
      <c r="C200" s="94" t="s">
        <v>34</v>
      </c>
      <c r="D200" s="94" t="s">
        <v>103</v>
      </c>
      <c r="E200" s="95">
        <v>44908</v>
      </c>
      <c r="F200" s="96">
        <v>411502.94</v>
      </c>
      <c r="G200" s="96">
        <v>1182.5</v>
      </c>
      <c r="H200" s="96">
        <v>0</v>
      </c>
      <c r="I200" s="96">
        <v>439593.43</v>
      </c>
      <c r="J200" s="96">
        <v>28090.49</v>
      </c>
      <c r="K200" s="97">
        <v>155</v>
      </c>
      <c r="L200" s="97">
        <v>53</v>
      </c>
      <c r="M200" s="97">
        <v>0</v>
      </c>
      <c r="N200" s="108">
        <v>0</v>
      </c>
      <c r="O200" s="6">
        <f>Table_OTOB_YTD[[#This Row],[CHARGED DAYS]]-Table_OTOB_YTD[[#This Row],[CONTRACT DAYS]]-Table_OTOB_YTD[[#This Row],[THIRD PARTY DAYS ADDED]]</f>
        <v>-102</v>
      </c>
      <c r="P200" s="98" t="s">
        <v>463</v>
      </c>
      <c r="Q200" s="98" t="s">
        <v>370</v>
      </c>
      <c r="R200" s="99">
        <v>43556</v>
      </c>
      <c r="S20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0" s="95" t="s">
        <v>18</v>
      </c>
      <c r="U200" s="95" t="s">
        <v>18</v>
      </c>
      <c r="V200" s="99" t="s">
        <v>18</v>
      </c>
      <c r="W200" s="99" t="s">
        <v>83</v>
      </c>
      <c r="X200" s="99" t="s">
        <v>141</v>
      </c>
    </row>
    <row r="201" spans="1:24" x14ac:dyDescent="0.3">
      <c r="A201" s="92" t="s">
        <v>23</v>
      </c>
      <c r="B201" s="93" t="s">
        <v>513</v>
      </c>
      <c r="C201" s="94" t="s">
        <v>243</v>
      </c>
      <c r="D201" s="94" t="s">
        <v>290</v>
      </c>
      <c r="E201" s="95">
        <v>44909</v>
      </c>
      <c r="F201" s="96">
        <v>6899249.8899999997</v>
      </c>
      <c r="G201" s="96">
        <v>38675.22</v>
      </c>
      <c r="H201" s="96">
        <v>0</v>
      </c>
      <c r="I201" s="96">
        <v>7159704.1799999997</v>
      </c>
      <c r="J201" s="96">
        <v>260454.29</v>
      </c>
      <c r="K201" s="97">
        <v>198</v>
      </c>
      <c r="L201" s="97">
        <v>183</v>
      </c>
      <c r="M201" s="97">
        <v>0</v>
      </c>
      <c r="N201" s="108">
        <v>0</v>
      </c>
      <c r="O201" s="6">
        <f>Table_OTOB_YTD[[#This Row],[CHARGED DAYS]]-Table_OTOB_YTD[[#This Row],[CONTRACT DAYS]]-Table_OTOB_YTD[[#This Row],[THIRD PARTY DAYS ADDED]]</f>
        <v>-15</v>
      </c>
      <c r="P201" s="98" t="s">
        <v>463</v>
      </c>
      <c r="Q201" s="98" t="s">
        <v>370</v>
      </c>
      <c r="R201" s="99">
        <v>43556</v>
      </c>
      <c r="S20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1" s="95" t="s">
        <v>18</v>
      </c>
      <c r="U201" s="95" t="s">
        <v>18</v>
      </c>
      <c r="V201" s="99" t="s">
        <v>18</v>
      </c>
      <c r="W201" s="99" t="s">
        <v>83</v>
      </c>
      <c r="X201" s="99" t="s">
        <v>141</v>
      </c>
    </row>
    <row r="202" spans="1:24" x14ac:dyDescent="0.3">
      <c r="A202" s="92" t="s">
        <v>23</v>
      </c>
      <c r="B202" s="93" t="s">
        <v>514</v>
      </c>
      <c r="C202" s="94" t="s">
        <v>515</v>
      </c>
      <c r="D202" s="94" t="s">
        <v>516</v>
      </c>
      <c r="E202" s="95">
        <v>44909</v>
      </c>
      <c r="F202" s="96">
        <v>3551479.94</v>
      </c>
      <c r="G202" s="96">
        <v>0</v>
      </c>
      <c r="H202" s="96">
        <v>0</v>
      </c>
      <c r="I202" s="96">
        <v>3711400.82</v>
      </c>
      <c r="J202" s="96">
        <v>159920.88</v>
      </c>
      <c r="K202" s="97">
        <v>154</v>
      </c>
      <c r="L202" s="97">
        <v>152</v>
      </c>
      <c r="M202" s="97">
        <v>0</v>
      </c>
      <c r="N202" s="108">
        <v>0</v>
      </c>
      <c r="O202" s="6">
        <f>Table_OTOB_YTD[[#This Row],[CHARGED DAYS]]-Table_OTOB_YTD[[#This Row],[CONTRACT DAYS]]-Table_OTOB_YTD[[#This Row],[THIRD PARTY DAYS ADDED]]</f>
        <v>-2</v>
      </c>
      <c r="P202" s="98" t="s">
        <v>463</v>
      </c>
      <c r="Q202" s="98" t="s">
        <v>370</v>
      </c>
      <c r="R202" s="99">
        <v>43556</v>
      </c>
      <c r="S20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2" s="95" t="s">
        <v>18</v>
      </c>
      <c r="U202" s="95" t="s">
        <v>18</v>
      </c>
      <c r="V202" s="99" t="s">
        <v>18</v>
      </c>
      <c r="W202" s="99" t="s">
        <v>83</v>
      </c>
      <c r="X202" s="99" t="s">
        <v>141</v>
      </c>
    </row>
    <row r="203" spans="1:24" x14ac:dyDescent="0.3">
      <c r="A203" s="92" t="s">
        <v>69</v>
      </c>
      <c r="B203" s="93" t="s">
        <v>517</v>
      </c>
      <c r="C203" s="94" t="s">
        <v>518</v>
      </c>
      <c r="D203" s="94" t="s">
        <v>22</v>
      </c>
      <c r="E203" s="95">
        <v>44909</v>
      </c>
      <c r="F203" s="96">
        <v>481045.3</v>
      </c>
      <c r="G203" s="96">
        <v>0</v>
      </c>
      <c r="H203" s="96">
        <v>0</v>
      </c>
      <c r="I203" s="96">
        <v>474560</v>
      </c>
      <c r="J203" s="96">
        <v>-6485.3</v>
      </c>
      <c r="K203" s="97">
        <v>70</v>
      </c>
      <c r="L203" s="97">
        <v>70</v>
      </c>
      <c r="M203" s="97">
        <v>0</v>
      </c>
      <c r="N203" s="108">
        <v>0</v>
      </c>
      <c r="O203" s="6">
        <f>Table_OTOB_YTD[[#This Row],[CHARGED DAYS]]-Table_OTOB_YTD[[#This Row],[CONTRACT DAYS]]-Table_OTOB_YTD[[#This Row],[THIRD PARTY DAYS ADDED]]</f>
        <v>0</v>
      </c>
      <c r="P203" s="98" t="s">
        <v>463</v>
      </c>
      <c r="Q203" s="98" t="s">
        <v>370</v>
      </c>
      <c r="R203" s="99">
        <v>43556</v>
      </c>
      <c r="S20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3" s="95" t="s">
        <v>18</v>
      </c>
      <c r="U203" s="95" t="s">
        <v>18</v>
      </c>
      <c r="V203" s="99" t="s">
        <v>18</v>
      </c>
      <c r="W203" s="99" t="s">
        <v>83</v>
      </c>
      <c r="X203" s="99" t="s">
        <v>141</v>
      </c>
    </row>
    <row r="204" spans="1:24" x14ac:dyDescent="0.3">
      <c r="A204" s="92" t="s">
        <v>69</v>
      </c>
      <c r="B204" s="93" t="s">
        <v>519</v>
      </c>
      <c r="C204" s="94" t="s">
        <v>241</v>
      </c>
      <c r="D204" s="94" t="s">
        <v>22</v>
      </c>
      <c r="E204" s="95">
        <v>44909</v>
      </c>
      <c r="F204" s="96">
        <v>324588.61</v>
      </c>
      <c r="G204" s="96">
        <v>0</v>
      </c>
      <c r="H204" s="96">
        <v>0</v>
      </c>
      <c r="I204" s="96">
        <v>306754.71000000002</v>
      </c>
      <c r="J204" s="96">
        <v>-17833.900000000001</v>
      </c>
      <c r="K204" s="97">
        <v>64</v>
      </c>
      <c r="L204" s="97">
        <v>67</v>
      </c>
      <c r="M204" s="97">
        <v>0</v>
      </c>
      <c r="N204" s="108">
        <v>0</v>
      </c>
      <c r="O204" s="6">
        <f>Table_OTOB_YTD[[#This Row],[CHARGED DAYS]]-Table_OTOB_YTD[[#This Row],[CONTRACT DAYS]]-Table_OTOB_YTD[[#This Row],[THIRD PARTY DAYS ADDED]]</f>
        <v>3</v>
      </c>
      <c r="P204" s="98" t="s">
        <v>463</v>
      </c>
      <c r="Q204" s="98" t="s">
        <v>370</v>
      </c>
      <c r="R204" s="99">
        <v>43556</v>
      </c>
      <c r="S20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4" s="95" t="s">
        <v>18</v>
      </c>
      <c r="U204" s="95" t="s">
        <v>18</v>
      </c>
      <c r="V204" s="99" t="s">
        <v>18</v>
      </c>
      <c r="W204" s="99" t="s">
        <v>83</v>
      </c>
      <c r="X204" s="99" t="s">
        <v>141</v>
      </c>
    </row>
    <row r="205" spans="1:24" x14ac:dyDescent="0.3">
      <c r="A205" s="92" t="s">
        <v>31</v>
      </c>
      <c r="B205" s="93" t="s">
        <v>520</v>
      </c>
      <c r="C205" s="94" t="s">
        <v>231</v>
      </c>
      <c r="D205" s="94" t="s">
        <v>521</v>
      </c>
      <c r="E205" s="95">
        <v>44909</v>
      </c>
      <c r="F205" s="96">
        <v>2399431.61</v>
      </c>
      <c r="G205" s="96">
        <v>43895.3</v>
      </c>
      <c r="H205" s="96">
        <v>0</v>
      </c>
      <c r="I205" s="96">
        <v>2327668.5099999998</v>
      </c>
      <c r="J205" s="96">
        <v>-71763.100000000006</v>
      </c>
      <c r="K205" s="97">
        <v>151</v>
      </c>
      <c r="L205" s="97">
        <v>153</v>
      </c>
      <c r="M205" s="97">
        <v>2</v>
      </c>
      <c r="N205" s="108">
        <v>0</v>
      </c>
      <c r="O205" s="6">
        <f>Table_OTOB_YTD[[#This Row],[CHARGED DAYS]]-Table_OTOB_YTD[[#This Row],[CONTRACT DAYS]]-Table_OTOB_YTD[[#This Row],[THIRD PARTY DAYS ADDED]]</f>
        <v>2</v>
      </c>
      <c r="P205" s="98" t="s">
        <v>463</v>
      </c>
      <c r="Q205" s="98" t="s">
        <v>370</v>
      </c>
      <c r="R205" s="99">
        <v>43556</v>
      </c>
      <c r="S20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5" s="95" t="s">
        <v>18</v>
      </c>
      <c r="U205" s="95" t="s">
        <v>18</v>
      </c>
      <c r="V205" s="99" t="s">
        <v>18</v>
      </c>
      <c r="W205" s="99" t="s">
        <v>83</v>
      </c>
      <c r="X205" s="99" t="s">
        <v>141</v>
      </c>
    </row>
    <row r="206" spans="1:24" x14ac:dyDescent="0.3">
      <c r="A206" s="92" t="s">
        <v>31</v>
      </c>
      <c r="B206" s="93" t="s">
        <v>522</v>
      </c>
      <c r="C206" s="94" t="s">
        <v>231</v>
      </c>
      <c r="D206" s="94" t="s">
        <v>523</v>
      </c>
      <c r="E206" s="95">
        <v>44909</v>
      </c>
      <c r="F206" s="96">
        <v>7225989.1600000001</v>
      </c>
      <c r="G206" s="96">
        <v>13711.26</v>
      </c>
      <c r="H206" s="96">
        <v>0</v>
      </c>
      <c r="I206" s="96">
        <v>7756177.04</v>
      </c>
      <c r="J206" s="96">
        <v>530187.88</v>
      </c>
      <c r="K206" s="97">
        <v>180</v>
      </c>
      <c r="L206" s="97">
        <v>180</v>
      </c>
      <c r="M206" s="97">
        <v>0</v>
      </c>
      <c r="N206" s="108">
        <v>0</v>
      </c>
      <c r="O206" s="6">
        <f>Table_OTOB_YTD[[#This Row],[CHARGED DAYS]]-Table_OTOB_YTD[[#This Row],[CONTRACT DAYS]]-Table_OTOB_YTD[[#This Row],[THIRD PARTY DAYS ADDED]]</f>
        <v>0</v>
      </c>
      <c r="P206" s="98" t="s">
        <v>463</v>
      </c>
      <c r="Q206" s="98" t="s">
        <v>370</v>
      </c>
      <c r="R206" s="99">
        <v>43556</v>
      </c>
      <c r="S20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6" s="95" t="s">
        <v>18</v>
      </c>
      <c r="U206" s="95" t="s">
        <v>18</v>
      </c>
      <c r="V206" s="99" t="s">
        <v>16</v>
      </c>
      <c r="W206" s="99" t="s">
        <v>83</v>
      </c>
      <c r="X206" s="99" t="s">
        <v>141</v>
      </c>
    </row>
    <row r="207" spans="1:24" x14ac:dyDescent="0.3">
      <c r="A207" s="92" t="s">
        <v>33</v>
      </c>
      <c r="B207" s="93" t="s">
        <v>524</v>
      </c>
      <c r="C207" s="94" t="s">
        <v>34</v>
      </c>
      <c r="D207" s="94" t="s">
        <v>93</v>
      </c>
      <c r="E207" s="95">
        <v>44909</v>
      </c>
      <c r="F207" s="96">
        <v>2885970.95</v>
      </c>
      <c r="G207" s="96">
        <v>182068.62</v>
      </c>
      <c r="H207" s="96">
        <v>0</v>
      </c>
      <c r="I207" s="96">
        <v>3079965.28</v>
      </c>
      <c r="J207" s="96">
        <v>193994.33</v>
      </c>
      <c r="K207" s="97">
        <v>125</v>
      </c>
      <c r="L207" s="97">
        <v>122</v>
      </c>
      <c r="M207" s="97">
        <v>0</v>
      </c>
      <c r="N207" s="108">
        <v>0</v>
      </c>
      <c r="O207" s="6">
        <f>Table_OTOB_YTD[[#This Row],[CHARGED DAYS]]-Table_OTOB_YTD[[#This Row],[CONTRACT DAYS]]-Table_OTOB_YTD[[#This Row],[THIRD PARTY DAYS ADDED]]</f>
        <v>-3</v>
      </c>
      <c r="P207" s="98" t="s">
        <v>463</v>
      </c>
      <c r="Q207" s="98" t="s">
        <v>370</v>
      </c>
      <c r="R207" s="99">
        <v>43556</v>
      </c>
      <c r="S20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7" s="95" t="s">
        <v>18</v>
      </c>
      <c r="U207" s="95" t="s">
        <v>18</v>
      </c>
      <c r="V207" s="99" t="s">
        <v>18</v>
      </c>
      <c r="W207" s="99" t="s">
        <v>83</v>
      </c>
      <c r="X207" s="99" t="s">
        <v>141</v>
      </c>
    </row>
    <row r="208" spans="1:24" x14ac:dyDescent="0.3">
      <c r="A208" s="92" t="s">
        <v>17</v>
      </c>
      <c r="B208" s="93" t="s">
        <v>525</v>
      </c>
      <c r="C208" s="94" t="s">
        <v>39</v>
      </c>
      <c r="D208" s="94" t="s">
        <v>40</v>
      </c>
      <c r="E208" s="95">
        <v>44910</v>
      </c>
      <c r="F208" s="96">
        <v>42617265.210000001</v>
      </c>
      <c r="G208" s="96">
        <v>6079308</v>
      </c>
      <c r="H208" s="96">
        <v>0</v>
      </c>
      <c r="I208" s="96">
        <v>50644839.969999999</v>
      </c>
      <c r="J208" s="96">
        <v>8027574.7599999998</v>
      </c>
      <c r="K208" s="97">
        <v>594</v>
      </c>
      <c r="L208" s="97">
        <v>816</v>
      </c>
      <c r="M208" s="97">
        <v>183</v>
      </c>
      <c r="N208" s="108">
        <v>0</v>
      </c>
      <c r="O208" s="6">
        <f>Table_OTOB_YTD[[#This Row],[CHARGED DAYS]]-Table_OTOB_YTD[[#This Row],[CONTRACT DAYS]]-Table_OTOB_YTD[[#This Row],[THIRD PARTY DAYS ADDED]]</f>
        <v>222</v>
      </c>
      <c r="P208" s="98" t="s">
        <v>463</v>
      </c>
      <c r="Q208" s="98" t="s">
        <v>370</v>
      </c>
      <c r="R208" s="99">
        <v>43556</v>
      </c>
      <c r="S20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8" s="95" t="s">
        <v>18</v>
      </c>
      <c r="U208" s="95" t="s">
        <v>18</v>
      </c>
      <c r="V208" s="99" t="s">
        <v>16</v>
      </c>
      <c r="W208" s="99" t="s">
        <v>84</v>
      </c>
      <c r="X208" s="99" t="s">
        <v>141</v>
      </c>
    </row>
    <row r="209" spans="1:24" x14ac:dyDescent="0.3">
      <c r="A209" s="92" t="s">
        <v>19</v>
      </c>
      <c r="B209" s="93" t="s">
        <v>526</v>
      </c>
      <c r="C209" s="94" t="s">
        <v>86</v>
      </c>
      <c r="D209" s="94" t="s">
        <v>527</v>
      </c>
      <c r="E209" s="95">
        <v>44910</v>
      </c>
      <c r="F209" s="96">
        <v>403662</v>
      </c>
      <c r="G209" s="96">
        <v>33430</v>
      </c>
      <c r="H209" s="96">
        <v>0</v>
      </c>
      <c r="I209" s="96">
        <v>427650.85</v>
      </c>
      <c r="J209" s="96">
        <v>23988.85</v>
      </c>
      <c r="K209" s="97">
        <v>39</v>
      </c>
      <c r="L209" s="97">
        <v>63</v>
      </c>
      <c r="M209" s="97">
        <v>35</v>
      </c>
      <c r="N209" s="108">
        <v>0</v>
      </c>
      <c r="O209" s="6">
        <f>Table_OTOB_YTD[[#This Row],[CHARGED DAYS]]-Table_OTOB_YTD[[#This Row],[CONTRACT DAYS]]-Table_OTOB_YTD[[#This Row],[THIRD PARTY DAYS ADDED]]</f>
        <v>24</v>
      </c>
      <c r="P209" s="98" t="s">
        <v>463</v>
      </c>
      <c r="Q209" s="98" t="s">
        <v>370</v>
      </c>
      <c r="R209" s="99">
        <v>43556</v>
      </c>
      <c r="S20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09" s="95" t="s">
        <v>18</v>
      </c>
      <c r="U209" s="95" t="s">
        <v>18</v>
      </c>
      <c r="V209" s="99" t="s">
        <v>18</v>
      </c>
      <c r="W209" s="99" t="s">
        <v>83</v>
      </c>
      <c r="X209" s="99" t="s">
        <v>141</v>
      </c>
    </row>
    <row r="210" spans="1:24" x14ac:dyDescent="0.3">
      <c r="A210" s="92" t="s">
        <v>25</v>
      </c>
      <c r="B210" s="93" t="s">
        <v>528</v>
      </c>
      <c r="C210" s="94" t="s">
        <v>529</v>
      </c>
      <c r="D210" s="94" t="s">
        <v>530</v>
      </c>
      <c r="E210" s="95">
        <v>44910</v>
      </c>
      <c r="F210" s="96">
        <v>4616813.51</v>
      </c>
      <c r="G210" s="96">
        <v>4293.05</v>
      </c>
      <c r="H210" s="96">
        <v>0</v>
      </c>
      <c r="I210" s="96">
        <v>4506375.04</v>
      </c>
      <c r="J210" s="96">
        <v>-110438.47</v>
      </c>
      <c r="K210" s="97">
        <v>276</v>
      </c>
      <c r="L210" s="97">
        <v>266</v>
      </c>
      <c r="M210" s="97">
        <v>0</v>
      </c>
      <c r="N210" s="108">
        <v>0</v>
      </c>
      <c r="O210" s="6">
        <f>Table_OTOB_YTD[[#This Row],[CHARGED DAYS]]-Table_OTOB_YTD[[#This Row],[CONTRACT DAYS]]-Table_OTOB_YTD[[#This Row],[THIRD PARTY DAYS ADDED]]</f>
        <v>-10</v>
      </c>
      <c r="P210" s="98" t="s">
        <v>463</v>
      </c>
      <c r="Q210" s="98" t="s">
        <v>370</v>
      </c>
      <c r="R210" s="99">
        <v>43556</v>
      </c>
      <c r="S21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0" s="95" t="s">
        <v>18</v>
      </c>
      <c r="U210" s="95" t="s">
        <v>18</v>
      </c>
      <c r="V210" s="99" t="s">
        <v>18</v>
      </c>
      <c r="W210" s="99" t="s">
        <v>83</v>
      </c>
      <c r="X210" s="99" t="s">
        <v>141</v>
      </c>
    </row>
    <row r="211" spans="1:24" x14ac:dyDescent="0.3">
      <c r="A211" s="92" t="s">
        <v>25</v>
      </c>
      <c r="B211" s="93" t="s">
        <v>531</v>
      </c>
      <c r="C211" s="94" t="s">
        <v>529</v>
      </c>
      <c r="D211" s="94" t="s">
        <v>532</v>
      </c>
      <c r="E211" s="95">
        <v>44910</v>
      </c>
      <c r="F211" s="96">
        <v>5929503.1900000004</v>
      </c>
      <c r="G211" s="96">
        <v>73588.86</v>
      </c>
      <c r="H211" s="96">
        <v>0</v>
      </c>
      <c r="I211" s="96">
        <v>5393763.4699999997</v>
      </c>
      <c r="J211" s="96">
        <v>-535739.72</v>
      </c>
      <c r="K211" s="97">
        <v>369</v>
      </c>
      <c r="L211" s="97">
        <v>343</v>
      </c>
      <c r="M211" s="97">
        <v>0</v>
      </c>
      <c r="N211" s="108">
        <v>0</v>
      </c>
      <c r="O211" s="6">
        <f>Table_OTOB_YTD[[#This Row],[CHARGED DAYS]]-Table_OTOB_YTD[[#This Row],[CONTRACT DAYS]]-Table_OTOB_YTD[[#This Row],[THIRD PARTY DAYS ADDED]]</f>
        <v>-26</v>
      </c>
      <c r="P211" s="98" t="s">
        <v>463</v>
      </c>
      <c r="Q211" s="98" t="s">
        <v>370</v>
      </c>
      <c r="R211" s="99">
        <v>43556</v>
      </c>
      <c r="S21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1" s="95" t="s">
        <v>18</v>
      </c>
      <c r="U211" s="95" t="s">
        <v>18</v>
      </c>
      <c r="V211" s="99" t="s">
        <v>18</v>
      </c>
      <c r="W211" s="99" t="s">
        <v>83</v>
      </c>
      <c r="X211" s="99" t="s">
        <v>141</v>
      </c>
    </row>
    <row r="212" spans="1:24" x14ac:dyDescent="0.3">
      <c r="A212" s="92" t="s">
        <v>31</v>
      </c>
      <c r="B212" s="93" t="s">
        <v>533</v>
      </c>
      <c r="C212" s="94" t="s">
        <v>231</v>
      </c>
      <c r="D212" s="94" t="s">
        <v>232</v>
      </c>
      <c r="E212" s="95">
        <v>44910</v>
      </c>
      <c r="F212" s="96">
        <v>18950219.539999999</v>
      </c>
      <c r="G212" s="96">
        <v>569852.81000000006</v>
      </c>
      <c r="H212" s="96">
        <v>37839.81</v>
      </c>
      <c r="I212" s="96">
        <v>20107076.719999999</v>
      </c>
      <c r="J212" s="96">
        <v>1119017.3700000001</v>
      </c>
      <c r="K212" s="97">
        <v>300</v>
      </c>
      <c r="L212" s="97">
        <v>285</v>
      </c>
      <c r="M212" s="97">
        <v>0</v>
      </c>
      <c r="N212" s="108">
        <v>0</v>
      </c>
      <c r="O212" s="6">
        <f>Table_OTOB_YTD[[#This Row],[CHARGED DAYS]]-Table_OTOB_YTD[[#This Row],[CONTRACT DAYS]]-Table_OTOB_YTD[[#This Row],[THIRD PARTY DAYS ADDED]]</f>
        <v>-15</v>
      </c>
      <c r="P212" s="98" t="s">
        <v>463</v>
      </c>
      <c r="Q212" s="98" t="s">
        <v>370</v>
      </c>
      <c r="R212" s="99">
        <v>43556</v>
      </c>
      <c r="S21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2" s="95" t="s">
        <v>18</v>
      </c>
      <c r="U212" s="95" t="s">
        <v>18</v>
      </c>
      <c r="V212" s="99" t="s">
        <v>18</v>
      </c>
      <c r="W212" s="99" t="s">
        <v>84</v>
      </c>
      <c r="X212" s="99" t="s">
        <v>141</v>
      </c>
    </row>
    <row r="213" spans="1:24" x14ac:dyDescent="0.3">
      <c r="A213" s="92" t="s">
        <v>35</v>
      </c>
      <c r="B213" s="93" t="s">
        <v>534</v>
      </c>
      <c r="C213" s="94" t="s">
        <v>535</v>
      </c>
      <c r="D213" s="94" t="s">
        <v>410</v>
      </c>
      <c r="E213" s="95">
        <v>44910</v>
      </c>
      <c r="F213" s="96">
        <v>3364209.01</v>
      </c>
      <c r="G213" s="96">
        <v>44241.97</v>
      </c>
      <c r="H213" s="96">
        <v>0</v>
      </c>
      <c r="I213" s="96">
        <v>3352138.28</v>
      </c>
      <c r="J213" s="96">
        <v>-12070.73</v>
      </c>
      <c r="K213" s="97">
        <v>304</v>
      </c>
      <c r="L213" s="97">
        <v>307</v>
      </c>
      <c r="M213" s="97">
        <v>1</v>
      </c>
      <c r="N213" s="108">
        <v>0</v>
      </c>
      <c r="O213" s="6">
        <f>Table_OTOB_YTD[[#This Row],[CHARGED DAYS]]-Table_OTOB_YTD[[#This Row],[CONTRACT DAYS]]-Table_OTOB_YTD[[#This Row],[THIRD PARTY DAYS ADDED]]</f>
        <v>3</v>
      </c>
      <c r="P213" s="98" t="s">
        <v>463</v>
      </c>
      <c r="Q213" s="98" t="s">
        <v>370</v>
      </c>
      <c r="R213" s="99">
        <v>43556</v>
      </c>
      <c r="S21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3" s="95" t="s">
        <v>18</v>
      </c>
      <c r="U213" s="95" t="s">
        <v>18</v>
      </c>
      <c r="V213" s="99" t="s">
        <v>18</v>
      </c>
      <c r="W213" s="99" t="s">
        <v>83</v>
      </c>
      <c r="X213" s="99" t="s">
        <v>141</v>
      </c>
    </row>
    <row r="214" spans="1:24" x14ac:dyDescent="0.3">
      <c r="A214" s="92" t="s">
        <v>28</v>
      </c>
      <c r="B214" s="93" t="s">
        <v>536</v>
      </c>
      <c r="C214" s="94" t="s">
        <v>78</v>
      </c>
      <c r="D214" s="94" t="s">
        <v>20</v>
      </c>
      <c r="E214" s="95">
        <v>44910</v>
      </c>
      <c r="F214" s="96">
        <v>2262253.23</v>
      </c>
      <c r="G214" s="96">
        <v>0</v>
      </c>
      <c r="H214" s="96">
        <v>0</v>
      </c>
      <c r="I214" s="96">
        <v>2334847.5699999998</v>
      </c>
      <c r="J214" s="96">
        <v>72594.34</v>
      </c>
      <c r="K214" s="97">
        <v>125</v>
      </c>
      <c r="L214" s="97">
        <v>120</v>
      </c>
      <c r="M214" s="97">
        <v>0</v>
      </c>
      <c r="N214" s="108">
        <v>0</v>
      </c>
      <c r="O214" s="6">
        <f>Table_OTOB_YTD[[#This Row],[CHARGED DAYS]]-Table_OTOB_YTD[[#This Row],[CONTRACT DAYS]]-Table_OTOB_YTD[[#This Row],[THIRD PARTY DAYS ADDED]]</f>
        <v>-5</v>
      </c>
      <c r="P214" s="98" t="s">
        <v>463</v>
      </c>
      <c r="Q214" s="98" t="s">
        <v>370</v>
      </c>
      <c r="R214" s="99">
        <v>43556</v>
      </c>
      <c r="S21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4" s="95" t="s">
        <v>18</v>
      </c>
      <c r="U214" s="95" t="s">
        <v>18</v>
      </c>
      <c r="V214" s="99" t="s">
        <v>18</v>
      </c>
      <c r="W214" s="99" t="s">
        <v>83</v>
      </c>
      <c r="X214" s="99" t="s">
        <v>141</v>
      </c>
    </row>
    <row r="215" spans="1:24" x14ac:dyDescent="0.3">
      <c r="A215" s="92" t="s">
        <v>21</v>
      </c>
      <c r="B215" s="93" t="s">
        <v>537</v>
      </c>
      <c r="C215" s="94" t="s">
        <v>130</v>
      </c>
      <c r="D215" s="94" t="s">
        <v>538</v>
      </c>
      <c r="E215" s="95">
        <v>44910</v>
      </c>
      <c r="F215" s="96">
        <v>1200898</v>
      </c>
      <c r="G215" s="96">
        <v>17767.48</v>
      </c>
      <c r="H215" s="96">
        <v>0</v>
      </c>
      <c r="I215" s="96">
        <v>1206285.48</v>
      </c>
      <c r="J215" s="96">
        <v>5387.48</v>
      </c>
      <c r="K215" s="97">
        <v>210</v>
      </c>
      <c r="L215" s="97">
        <v>177</v>
      </c>
      <c r="M215" s="97">
        <v>0</v>
      </c>
      <c r="N215" s="108">
        <v>0</v>
      </c>
      <c r="O215" s="6">
        <f>Table_OTOB_YTD[[#This Row],[CHARGED DAYS]]-Table_OTOB_YTD[[#This Row],[CONTRACT DAYS]]-Table_OTOB_YTD[[#This Row],[THIRD PARTY DAYS ADDED]]</f>
        <v>-33</v>
      </c>
      <c r="P215" s="98" t="s">
        <v>463</v>
      </c>
      <c r="Q215" s="98" t="s">
        <v>370</v>
      </c>
      <c r="R215" s="99">
        <v>43556</v>
      </c>
      <c r="S21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5" s="95" t="s">
        <v>18</v>
      </c>
      <c r="U215" s="95" t="s">
        <v>18</v>
      </c>
      <c r="V215" s="99" t="s">
        <v>18</v>
      </c>
      <c r="W215" s="99" t="s">
        <v>83</v>
      </c>
      <c r="X215" s="99" t="s">
        <v>141</v>
      </c>
    </row>
    <row r="216" spans="1:24" x14ac:dyDescent="0.3">
      <c r="A216" s="92" t="s">
        <v>17</v>
      </c>
      <c r="B216" s="93" t="s">
        <v>539</v>
      </c>
      <c r="C216" s="94" t="s">
        <v>488</v>
      </c>
      <c r="D216" s="94" t="s">
        <v>540</v>
      </c>
      <c r="E216" s="95">
        <v>44911</v>
      </c>
      <c r="F216" s="96">
        <v>2187752.94</v>
      </c>
      <c r="G216" s="96">
        <v>35491.230000000003</v>
      </c>
      <c r="H216" s="96">
        <v>0</v>
      </c>
      <c r="I216" s="96">
        <v>2206446.48</v>
      </c>
      <c r="J216" s="96">
        <v>18693.54</v>
      </c>
      <c r="K216" s="97">
        <v>184</v>
      </c>
      <c r="L216" s="97">
        <v>182</v>
      </c>
      <c r="M216" s="97">
        <v>2</v>
      </c>
      <c r="N216" s="108">
        <v>0</v>
      </c>
      <c r="O216" s="6">
        <f>Table_OTOB_YTD[[#This Row],[CHARGED DAYS]]-Table_OTOB_YTD[[#This Row],[CONTRACT DAYS]]-Table_OTOB_YTD[[#This Row],[THIRD PARTY DAYS ADDED]]</f>
        <v>-2</v>
      </c>
      <c r="P216" s="98" t="s">
        <v>463</v>
      </c>
      <c r="Q216" s="98" t="s">
        <v>370</v>
      </c>
      <c r="R216" s="99">
        <v>43556</v>
      </c>
      <c r="S21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6" s="95" t="s">
        <v>18</v>
      </c>
      <c r="U216" s="95" t="s">
        <v>18</v>
      </c>
      <c r="V216" s="99" t="s">
        <v>18</v>
      </c>
      <c r="W216" s="99" t="s">
        <v>83</v>
      </c>
      <c r="X216" s="99" t="s">
        <v>141</v>
      </c>
    </row>
    <row r="217" spans="1:24" x14ac:dyDescent="0.3">
      <c r="A217" s="92" t="s">
        <v>17</v>
      </c>
      <c r="B217" s="93" t="s">
        <v>541</v>
      </c>
      <c r="C217" s="94" t="s">
        <v>89</v>
      </c>
      <c r="D217" s="94" t="s">
        <v>542</v>
      </c>
      <c r="E217" s="95">
        <v>44911</v>
      </c>
      <c r="F217" s="96">
        <v>8984216.4499999993</v>
      </c>
      <c r="G217" s="96">
        <v>-218049.04</v>
      </c>
      <c r="H217" s="96">
        <v>0</v>
      </c>
      <c r="I217" s="96">
        <v>8453554.2300000004</v>
      </c>
      <c r="J217" s="96">
        <v>-530662.22</v>
      </c>
      <c r="K217" s="97">
        <v>450</v>
      </c>
      <c r="L217" s="97">
        <v>516</v>
      </c>
      <c r="M217" s="97">
        <v>7</v>
      </c>
      <c r="N217" s="108">
        <v>0</v>
      </c>
      <c r="O217" s="6">
        <f>Table_OTOB_YTD[[#This Row],[CHARGED DAYS]]-Table_OTOB_YTD[[#This Row],[CONTRACT DAYS]]-Table_OTOB_YTD[[#This Row],[THIRD PARTY DAYS ADDED]]</f>
        <v>66</v>
      </c>
      <c r="P217" s="98" t="s">
        <v>463</v>
      </c>
      <c r="Q217" s="98" t="s">
        <v>370</v>
      </c>
      <c r="R217" s="99">
        <v>43556</v>
      </c>
      <c r="S21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7" s="95" t="s">
        <v>18</v>
      </c>
      <c r="U217" s="95" t="s">
        <v>18</v>
      </c>
      <c r="V217" s="99" t="s">
        <v>18</v>
      </c>
      <c r="W217" s="99" t="s">
        <v>83</v>
      </c>
      <c r="X217" s="99" t="s">
        <v>141</v>
      </c>
    </row>
    <row r="218" spans="1:24" x14ac:dyDescent="0.3">
      <c r="A218" s="92" t="s">
        <v>25</v>
      </c>
      <c r="B218" s="93" t="s">
        <v>543</v>
      </c>
      <c r="C218" s="94" t="s">
        <v>529</v>
      </c>
      <c r="D218" s="94" t="s">
        <v>544</v>
      </c>
      <c r="E218" s="95">
        <v>44911</v>
      </c>
      <c r="F218" s="96">
        <v>14495345.49</v>
      </c>
      <c r="G218" s="96">
        <v>0</v>
      </c>
      <c r="H218" s="96">
        <v>0</v>
      </c>
      <c r="I218" s="96">
        <v>13802386.25</v>
      </c>
      <c r="J218" s="96">
        <v>-692959.24</v>
      </c>
      <c r="K218" s="97">
        <v>223</v>
      </c>
      <c r="L218" s="97">
        <v>213</v>
      </c>
      <c r="M218" s="97">
        <v>0</v>
      </c>
      <c r="N218" s="108">
        <v>0</v>
      </c>
      <c r="O218" s="6">
        <f>Table_OTOB_YTD[[#This Row],[CHARGED DAYS]]-Table_OTOB_YTD[[#This Row],[CONTRACT DAYS]]-Table_OTOB_YTD[[#This Row],[THIRD PARTY DAYS ADDED]]</f>
        <v>-10</v>
      </c>
      <c r="P218" s="98" t="s">
        <v>463</v>
      </c>
      <c r="Q218" s="98" t="s">
        <v>370</v>
      </c>
      <c r="R218" s="99">
        <v>43556</v>
      </c>
      <c r="S21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8" s="95" t="s">
        <v>18</v>
      </c>
      <c r="U218" s="95" t="s">
        <v>18</v>
      </c>
      <c r="V218" s="99" t="s">
        <v>18</v>
      </c>
      <c r="W218" s="99" t="s">
        <v>83</v>
      </c>
      <c r="X218" s="99" t="s">
        <v>141</v>
      </c>
    </row>
    <row r="219" spans="1:24" x14ac:dyDescent="0.3">
      <c r="A219" s="92" t="s">
        <v>25</v>
      </c>
      <c r="B219" s="93" t="s">
        <v>545</v>
      </c>
      <c r="C219" s="94" t="s">
        <v>546</v>
      </c>
      <c r="D219" s="94" t="s">
        <v>547</v>
      </c>
      <c r="E219" s="95">
        <v>44911</v>
      </c>
      <c r="F219" s="96">
        <v>5902974.4900000002</v>
      </c>
      <c r="G219" s="96">
        <v>235185.18</v>
      </c>
      <c r="H219" s="96">
        <v>0</v>
      </c>
      <c r="I219" s="96">
        <v>5933636.4800000004</v>
      </c>
      <c r="J219" s="96">
        <v>30661.99</v>
      </c>
      <c r="K219" s="97">
        <v>301</v>
      </c>
      <c r="L219" s="97">
        <v>275</v>
      </c>
      <c r="M219" s="97">
        <v>5</v>
      </c>
      <c r="N219" s="108">
        <v>0</v>
      </c>
      <c r="O219" s="6">
        <f>Table_OTOB_YTD[[#This Row],[CHARGED DAYS]]-Table_OTOB_YTD[[#This Row],[CONTRACT DAYS]]-Table_OTOB_YTD[[#This Row],[THIRD PARTY DAYS ADDED]]</f>
        <v>-26</v>
      </c>
      <c r="P219" s="98" t="s">
        <v>463</v>
      </c>
      <c r="Q219" s="98" t="s">
        <v>370</v>
      </c>
      <c r="R219" s="99">
        <v>43556</v>
      </c>
      <c r="S21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19" s="95" t="s">
        <v>18</v>
      </c>
      <c r="U219" s="95" t="s">
        <v>18</v>
      </c>
      <c r="V219" s="99" t="s">
        <v>18</v>
      </c>
      <c r="W219" s="99" t="s">
        <v>83</v>
      </c>
      <c r="X219" s="99" t="s">
        <v>141</v>
      </c>
    </row>
    <row r="220" spans="1:24" x14ac:dyDescent="0.3">
      <c r="A220" s="92" t="s">
        <v>361</v>
      </c>
      <c r="B220" s="93" t="s">
        <v>548</v>
      </c>
      <c r="C220" s="94" t="s">
        <v>363</v>
      </c>
      <c r="D220" s="94" t="s">
        <v>20</v>
      </c>
      <c r="E220" s="95">
        <v>44911</v>
      </c>
      <c r="F220" s="96">
        <v>3553920</v>
      </c>
      <c r="G220" s="96">
        <v>88945.95</v>
      </c>
      <c r="H220" s="96">
        <v>0</v>
      </c>
      <c r="I220" s="96">
        <v>3642865.95</v>
      </c>
      <c r="J220" s="96">
        <v>88945.95</v>
      </c>
      <c r="K220" s="97">
        <v>365</v>
      </c>
      <c r="L220" s="97">
        <v>365</v>
      </c>
      <c r="M220" s="97">
        <v>0</v>
      </c>
      <c r="N220" s="108">
        <v>0</v>
      </c>
      <c r="O220" s="6">
        <f>Table_OTOB_YTD[[#This Row],[CHARGED DAYS]]-Table_OTOB_YTD[[#This Row],[CONTRACT DAYS]]-Table_OTOB_YTD[[#This Row],[THIRD PARTY DAYS ADDED]]</f>
        <v>0</v>
      </c>
      <c r="P220" s="98" t="s">
        <v>463</v>
      </c>
      <c r="Q220" s="98" t="s">
        <v>370</v>
      </c>
      <c r="R220" s="99">
        <v>43556</v>
      </c>
      <c r="S22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0" s="95" t="s">
        <v>18</v>
      </c>
      <c r="U220" s="95" t="s">
        <v>18</v>
      </c>
      <c r="V220" s="99" t="s">
        <v>18</v>
      </c>
      <c r="W220" s="99" t="s">
        <v>83</v>
      </c>
      <c r="X220" s="99" t="s">
        <v>141</v>
      </c>
    </row>
    <row r="221" spans="1:24" x14ac:dyDescent="0.3">
      <c r="A221" s="92" t="s">
        <v>31</v>
      </c>
      <c r="B221" s="93" t="s">
        <v>549</v>
      </c>
      <c r="C221" s="94" t="s">
        <v>32</v>
      </c>
      <c r="D221" s="94" t="s">
        <v>79</v>
      </c>
      <c r="E221" s="95">
        <v>44911</v>
      </c>
      <c r="F221" s="96">
        <v>1616649.76</v>
      </c>
      <c r="G221" s="96">
        <v>13518</v>
      </c>
      <c r="H221" s="96">
        <v>0</v>
      </c>
      <c r="I221" s="96">
        <v>1980486.76</v>
      </c>
      <c r="J221" s="96">
        <v>363837</v>
      </c>
      <c r="K221" s="97">
        <v>53</v>
      </c>
      <c r="L221" s="97">
        <v>70</v>
      </c>
      <c r="M221" s="97">
        <v>0</v>
      </c>
      <c r="N221" s="108">
        <v>0</v>
      </c>
      <c r="O221" s="6">
        <f>Table_OTOB_YTD[[#This Row],[CHARGED DAYS]]-Table_OTOB_YTD[[#This Row],[CONTRACT DAYS]]-Table_OTOB_YTD[[#This Row],[THIRD PARTY DAYS ADDED]]</f>
        <v>17</v>
      </c>
      <c r="P221" s="98" t="s">
        <v>463</v>
      </c>
      <c r="Q221" s="98" t="s">
        <v>370</v>
      </c>
      <c r="R221" s="99">
        <v>43556</v>
      </c>
      <c r="S22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1" s="95" t="s">
        <v>18</v>
      </c>
      <c r="U221" s="95" t="s">
        <v>18</v>
      </c>
      <c r="V221" s="99" t="s">
        <v>18</v>
      </c>
      <c r="W221" s="99" t="s">
        <v>83</v>
      </c>
      <c r="X221" s="99" t="s">
        <v>141</v>
      </c>
    </row>
    <row r="222" spans="1:24" x14ac:dyDescent="0.3">
      <c r="A222" s="92" t="s">
        <v>109</v>
      </c>
      <c r="B222" s="93" t="s">
        <v>550</v>
      </c>
      <c r="C222" s="94" t="s">
        <v>551</v>
      </c>
      <c r="D222" s="94" t="s">
        <v>552</v>
      </c>
      <c r="E222" s="95">
        <v>44911</v>
      </c>
      <c r="F222" s="96">
        <v>2299229</v>
      </c>
      <c r="G222" s="96">
        <v>428750</v>
      </c>
      <c r="H222" s="96">
        <v>0</v>
      </c>
      <c r="I222" s="96">
        <v>2703928.6</v>
      </c>
      <c r="J222" s="96">
        <v>404699.6</v>
      </c>
      <c r="K222" s="97">
        <v>253</v>
      </c>
      <c r="L222" s="97">
        <v>326</v>
      </c>
      <c r="M222" s="97">
        <v>40</v>
      </c>
      <c r="N222" s="108">
        <v>0</v>
      </c>
      <c r="O222" s="6">
        <f>Table_OTOB_YTD[[#This Row],[CHARGED DAYS]]-Table_OTOB_YTD[[#This Row],[CONTRACT DAYS]]-Table_OTOB_YTD[[#This Row],[THIRD PARTY DAYS ADDED]]</f>
        <v>73</v>
      </c>
      <c r="P222" s="98" t="s">
        <v>463</v>
      </c>
      <c r="Q222" s="98" t="s">
        <v>370</v>
      </c>
      <c r="R222" s="99">
        <v>43556</v>
      </c>
      <c r="S22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2" s="95" t="s">
        <v>18</v>
      </c>
      <c r="U222" s="95" t="s">
        <v>18</v>
      </c>
      <c r="V222" s="99" t="s">
        <v>18</v>
      </c>
      <c r="W222" s="99" t="s">
        <v>83</v>
      </c>
      <c r="X222" s="99" t="s">
        <v>141</v>
      </c>
    </row>
    <row r="223" spans="1:24" x14ac:dyDescent="0.3">
      <c r="A223" s="92" t="s">
        <v>17</v>
      </c>
      <c r="B223" s="93" t="s">
        <v>553</v>
      </c>
      <c r="C223" s="94" t="s">
        <v>39</v>
      </c>
      <c r="D223" s="94" t="s">
        <v>327</v>
      </c>
      <c r="E223" s="95">
        <v>44914</v>
      </c>
      <c r="F223" s="96">
        <v>5815911.25</v>
      </c>
      <c r="G223" s="96">
        <v>1184117.71</v>
      </c>
      <c r="H223" s="96">
        <v>323767.62</v>
      </c>
      <c r="I223" s="96">
        <v>6964455.75</v>
      </c>
      <c r="J223" s="96">
        <v>824776.88</v>
      </c>
      <c r="K223" s="97">
        <v>112</v>
      </c>
      <c r="L223" s="97">
        <v>213</v>
      </c>
      <c r="M223" s="97">
        <v>101</v>
      </c>
      <c r="N223" s="108">
        <v>0</v>
      </c>
      <c r="O223" s="6">
        <f>Table_OTOB_YTD[[#This Row],[CHARGED DAYS]]-Table_OTOB_YTD[[#This Row],[CONTRACT DAYS]]-Table_OTOB_YTD[[#This Row],[THIRD PARTY DAYS ADDED]]</f>
        <v>101</v>
      </c>
      <c r="P223" s="98" t="s">
        <v>463</v>
      </c>
      <c r="Q223" s="98" t="s">
        <v>370</v>
      </c>
      <c r="R223" s="99">
        <v>43556</v>
      </c>
      <c r="S22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3" s="95" t="s">
        <v>18</v>
      </c>
      <c r="U223" s="95" t="s">
        <v>18</v>
      </c>
      <c r="V223" s="99" t="s">
        <v>16</v>
      </c>
      <c r="W223" s="99" t="s">
        <v>83</v>
      </c>
      <c r="X223" s="99" t="s">
        <v>141</v>
      </c>
    </row>
    <row r="224" spans="1:24" x14ac:dyDescent="0.3">
      <c r="A224" s="92" t="s">
        <v>19</v>
      </c>
      <c r="B224" s="93" t="s">
        <v>554</v>
      </c>
      <c r="C224" s="94" t="s">
        <v>340</v>
      </c>
      <c r="D224" s="94" t="s">
        <v>555</v>
      </c>
      <c r="E224" s="95">
        <v>44914</v>
      </c>
      <c r="F224" s="96">
        <v>151736.30000000002</v>
      </c>
      <c r="G224" s="96">
        <v>49165.17</v>
      </c>
      <c r="H224" s="96">
        <v>0</v>
      </c>
      <c r="I224" s="96">
        <v>200372.73</v>
      </c>
      <c r="J224" s="96">
        <v>48636.43</v>
      </c>
      <c r="K224" s="97">
        <v>13</v>
      </c>
      <c r="L224" s="97">
        <v>25</v>
      </c>
      <c r="M224" s="97">
        <v>6</v>
      </c>
      <c r="N224" s="108">
        <v>0</v>
      </c>
      <c r="O224" s="6">
        <f>Table_OTOB_YTD[[#This Row],[CHARGED DAYS]]-Table_OTOB_YTD[[#This Row],[CONTRACT DAYS]]-Table_OTOB_YTD[[#This Row],[THIRD PARTY DAYS ADDED]]</f>
        <v>12</v>
      </c>
      <c r="P224" s="98" t="s">
        <v>463</v>
      </c>
      <c r="Q224" s="98" t="s">
        <v>370</v>
      </c>
      <c r="R224" s="99">
        <v>43556</v>
      </c>
      <c r="S22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4" s="95" t="s">
        <v>18</v>
      </c>
      <c r="U224" s="95" t="s">
        <v>18</v>
      </c>
      <c r="V224" s="99" t="s">
        <v>18</v>
      </c>
      <c r="W224" s="99" t="s">
        <v>83</v>
      </c>
      <c r="X224" s="99" t="s">
        <v>141</v>
      </c>
    </row>
    <row r="225" spans="1:24" x14ac:dyDescent="0.3">
      <c r="A225" s="92" t="s">
        <v>19</v>
      </c>
      <c r="B225" s="93" t="s">
        <v>556</v>
      </c>
      <c r="C225" s="94" t="s">
        <v>101</v>
      </c>
      <c r="D225" s="94" t="s">
        <v>557</v>
      </c>
      <c r="E225" s="95">
        <v>44914</v>
      </c>
      <c r="F225" s="96">
        <v>2206601.5299999998</v>
      </c>
      <c r="G225" s="96">
        <v>84440.69</v>
      </c>
      <c r="H225" s="96">
        <v>0</v>
      </c>
      <c r="I225" s="96">
        <v>2039009.27</v>
      </c>
      <c r="J225" s="96">
        <v>-167592.26</v>
      </c>
      <c r="K225" s="97">
        <v>128</v>
      </c>
      <c r="L225" s="97">
        <v>137</v>
      </c>
      <c r="M225" s="97">
        <v>3</v>
      </c>
      <c r="N225" s="108">
        <v>0</v>
      </c>
      <c r="O225" s="6">
        <f>Table_OTOB_YTD[[#This Row],[CHARGED DAYS]]-Table_OTOB_YTD[[#This Row],[CONTRACT DAYS]]-Table_OTOB_YTD[[#This Row],[THIRD PARTY DAYS ADDED]]</f>
        <v>9</v>
      </c>
      <c r="P225" s="98" t="s">
        <v>463</v>
      </c>
      <c r="Q225" s="98" t="s">
        <v>370</v>
      </c>
      <c r="R225" s="99">
        <v>43556</v>
      </c>
      <c r="S22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5" s="95" t="s">
        <v>18</v>
      </c>
      <c r="U225" s="95" t="s">
        <v>18</v>
      </c>
      <c r="V225" s="99" t="s">
        <v>18</v>
      </c>
      <c r="W225" s="99" t="s">
        <v>83</v>
      </c>
      <c r="X225" s="99" t="s">
        <v>141</v>
      </c>
    </row>
    <row r="226" spans="1:24" x14ac:dyDescent="0.3">
      <c r="A226" s="92" t="s">
        <v>17</v>
      </c>
      <c r="B226" s="93" t="s">
        <v>558</v>
      </c>
      <c r="C226" s="94" t="s">
        <v>257</v>
      </c>
      <c r="D226" s="94" t="s">
        <v>559</v>
      </c>
      <c r="E226" s="95">
        <v>44915</v>
      </c>
      <c r="F226" s="96">
        <v>1850411.75</v>
      </c>
      <c r="G226" s="96">
        <v>7101.13</v>
      </c>
      <c r="H226" s="96">
        <v>0</v>
      </c>
      <c r="I226" s="96">
        <v>1841554.48</v>
      </c>
      <c r="J226" s="96">
        <v>-8857.27</v>
      </c>
      <c r="K226" s="97">
        <v>118</v>
      </c>
      <c r="L226" s="97">
        <v>115</v>
      </c>
      <c r="M226" s="97">
        <v>0</v>
      </c>
      <c r="N226" s="108">
        <v>0</v>
      </c>
      <c r="O226" s="6">
        <f>Table_OTOB_YTD[[#This Row],[CHARGED DAYS]]-Table_OTOB_YTD[[#This Row],[CONTRACT DAYS]]-Table_OTOB_YTD[[#This Row],[THIRD PARTY DAYS ADDED]]</f>
        <v>-3</v>
      </c>
      <c r="P226" s="98" t="s">
        <v>463</v>
      </c>
      <c r="Q226" s="98" t="s">
        <v>370</v>
      </c>
      <c r="R226" s="99">
        <v>43556</v>
      </c>
      <c r="S22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6" s="95" t="s">
        <v>18</v>
      </c>
      <c r="U226" s="95" t="s">
        <v>18</v>
      </c>
      <c r="V226" s="99" t="s">
        <v>18</v>
      </c>
      <c r="W226" s="99" t="s">
        <v>83</v>
      </c>
      <c r="X226" s="99" t="s">
        <v>141</v>
      </c>
    </row>
    <row r="227" spans="1:24" x14ac:dyDescent="0.3">
      <c r="A227" s="92" t="s">
        <v>88</v>
      </c>
      <c r="B227" s="93" t="s">
        <v>563</v>
      </c>
      <c r="C227" s="94" t="s">
        <v>289</v>
      </c>
      <c r="D227" s="94" t="s">
        <v>564</v>
      </c>
      <c r="E227" s="95">
        <v>44916</v>
      </c>
      <c r="F227" s="96">
        <v>50440638.560000002</v>
      </c>
      <c r="G227" s="96">
        <v>1543453.67</v>
      </c>
      <c r="H227" s="96">
        <v>0</v>
      </c>
      <c r="I227" s="96">
        <v>52265796.359999999</v>
      </c>
      <c r="J227" s="96">
        <v>1825157.8</v>
      </c>
      <c r="K227" s="97">
        <v>696</v>
      </c>
      <c r="L227" s="97">
        <v>962</v>
      </c>
      <c r="M227" s="97">
        <v>178</v>
      </c>
      <c r="N227" s="108">
        <v>0</v>
      </c>
      <c r="O227" s="6">
        <f>Table_OTOB_YTD[[#This Row],[CHARGED DAYS]]-Table_OTOB_YTD[[#This Row],[CONTRACT DAYS]]-Table_OTOB_YTD[[#This Row],[THIRD PARTY DAYS ADDED]]</f>
        <v>266</v>
      </c>
      <c r="P227" s="98" t="s">
        <v>463</v>
      </c>
      <c r="Q227" s="98" t="s">
        <v>370</v>
      </c>
      <c r="R227" s="99">
        <v>43556</v>
      </c>
      <c r="S22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7" s="95" t="s">
        <v>18</v>
      </c>
      <c r="U227" s="95" t="s">
        <v>18</v>
      </c>
      <c r="V227" s="99" t="s">
        <v>18</v>
      </c>
      <c r="W227" s="99" t="s">
        <v>91</v>
      </c>
      <c r="X227" s="99" t="s">
        <v>141</v>
      </c>
    </row>
    <row r="228" spans="1:24" x14ac:dyDescent="0.3">
      <c r="A228" s="92" t="s">
        <v>25</v>
      </c>
      <c r="B228" s="93" t="s">
        <v>565</v>
      </c>
      <c r="C228" s="94" t="s">
        <v>25</v>
      </c>
      <c r="D228" s="94" t="s">
        <v>352</v>
      </c>
      <c r="E228" s="95">
        <v>44916</v>
      </c>
      <c r="F228" s="96">
        <v>54241512.299999997</v>
      </c>
      <c r="G228" s="96">
        <v>2557354.7999999998</v>
      </c>
      <c r="H228" s="96">
        <v>0</v>
      </c>
      <c r="I228" s="96">
        <v>56103869.520000003</v>
      </c>
      <c r="J228" s="96">
        <v>1862357.22</v>
      </c>
      <c r="K228" s="97">
        <v>791</v>
      </c>
      <c r="L228" s="97">
        <v>1033</v>
      </c>
      <c r="M228" s="97">
        <v>243</v>
      </c>
      <c r="N228" s="108">
        <v>0</v>
      </c>
      <c r="O228" s="6">
        <f>Table_OTOB_YTD[[#This Row],[CHARGED DAYS]]-Table_OTOB_YTD[[#This Row],[CONTRACT DAYS]]-Table_OTOB_YTD[[#This Row],[THIRD PARTY DAYS ADDED]]</f>
        <v>242</v>
      </c>
      <c r="P228" s="98" t="s">
        <v>463</v>
      </c>
      <c r="Q228" s="98" t="s">
        <v>370</v>
      </c>
      <c r="R228" s="99">
        <v>43556</v>
      </c>
      <c r="S22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8" s="95" t="s">
        <v>16</v>
      </c>
      <c r="U228" s="95" t="s">
        <v>18</v>
      </c>
      <c r="V228" s="99" t="s">
        <v>18</v>
      </c>
      <c r="W228" s="99" t="s">
        <v>91</v>
      </c>
      <c r="X228" s="99" t="s">
        <v>141</v>
      </c>
    </row>
    <row r="229" spans="1:24" x14ac:dyDescent="0.3">
      <c r="A229" s="92" t="s">
        <v>312</v>
      </c>
      <c r="B229" s="93" t="s">
        <v>566</v>
      </c>
      <c r="C229" s="94" t="s">
        <v>312</v>
      </c>
      <c r="D229" s="94" t="s">
        <v>567</v>
      </c>
      <c r="E229" s="95">
        <v>44916</v>
      </c>
      <c r="F229" s="96">
        <v>1569799.2000000002</v>
      </c>
      <c r="G229" s="96">
        <v>38240</v>
      </c>
      <c r="H229" s="96">
        <v>0</v>
      </c>
      <c r="I229" s="96">
        <v>1644427.58</v>
      </c>
      <c r="J229" s="96">
        <v>74628.38</v>
      </c>
      <c r="K229" s="97">
        <v>190</v>
      </c>
      <c r="L229" s="97">
        <v>189</v>
      </c>
      <c r="M229" s="97">
        <v>0</v>
      </c>
      <c r="N229" s="108">
        <v>0</v>
      </c>
      <c r="O229" s="6">
        <f>Table_OTOB_YTD[[#This Row],[CHARGED DAYS]]-Table_OTOB_YTD[[#This Row],[CONTRACT DAYS]]-Table_OTOB_YTD[[#This Row],[THIRD PARTY DAYS ADDED]]</f>
        <v>-1</v>
      </c>
      <c r="P229" s="98" t="s">
        <v>463</v>
      </c>
      <c r="Q229" s="98" t="s">
        <v>370</v>
      </c>
      <c r="R229" s="99">
        <v>43556</v>
      </c>
      <c r="S22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29" s="95" t="s">
        <v>18</v>
      </c>
      <c r="U229" s="95" t="s">
        <v>18</v>
      </c>
      <c r="V229" s="99" t="s">
        <v>18</v>
      </c>
      <c r="W229" s="99" t="s">
        <v>83</v>
      </c>
      <c r="X229" s="99" t="s">
        <v>141</v>
      </c>
    </row>
    <row r="230" spans="1:24" x14ac:dyDescent="0.3">
      <c r="A230" s="92" t="s">
        <v>361</v>
      </c>
      <c r="B230" s="93" t="s">
        <v>568</v>
      </c>
      <c r="C230" s="94" t="s">
        <v>569</v>
      </c>
      <c r="D230" s="94" t="s">
        <v>389</v>
      </c>
      <c r="E230" s="95">
        <v>44916</v>
      </c>
      <c r="F230" s="96">
        <v>11670677.76</v>
      </c>
      <c r="G230" s="96">
        <v>1319126.7</v>
      </c>
      <c r="H230" s="96">
        <v>0</v>
      </c>
      <c r="I230" s="96">
        <v>11395608.4</v>
      </c>
      <c r="J230" s="96">
        <v>-275069.36</v>
      </c>
      <c r="K230" s="97">
        <v>115</v>
      </c>
      <c r="L230" s="97">
        <v>100</v>
      </c>
      <c r="M230" s="97">
        <v>0</v>
      </c>
      <c r="N230" s="108">
        <v>0</v>
      </c>
      <c r="O230" s="6">
        <f>Table_OTOB_YTD[[#This Row],[CHARGED DAYS]]-Table_OTOB_YTD[[#This Row],[CONTRACT DAYS]]-Table_OTOB_YTD[[#This Row],[THIRD PARTY DAYS ADDED]]</f>
        <v>-15</v>
      </c>
      <c r="P230" s="98" t="s">
        <v>463</v>
      </c>
      <c r="Q230" s="98" t="s">
        <v>370</v>
      </c>
      <c r="R230" s="99">
        <v>43556</v>
      </c>
      <c r="S23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0" s="95" t="s">
        <v>18</v>
      </c>
      <c r="U230" s="95" t="s">
        <v>18</v>
      </c>
      <c r="V230" s="99" t="s">
        <v>18</v>
      </c>
      <c r="W230" s="99" t="s">
        <v>83</v>
      </c>
      <c r="X230" s="99" t="s">
        <v>141</v>
      </c>
    </row>
    <row r="231" spans="1:24" x14ac:dyDescent="0.3">
      <c r="A231" s="92" t="s">
        <v>361</v>
      </c>
      <c r="B231" s="93" t="s">
        <v>570</v>
      </c>
      <c r="C231" s="94" t="s">
        <v>363</v>
      </c>
      <c r="D231" s="94" t="s">
        <v>571</v>
      </c>
      <c r="E231" s="95">
        <v>44916</v>
      </c>
      <c r="F231" s="96">
        <v>1656779.12</v>
      </c>
      <c r="G231" s="96">
        <v>417430.04000000004</v>
      </c>
      <c r="H231" s="96">
        <v>0</v>
      </c>
      <c r="I231" s="96">
        <v>2120333.81</v>
      </c>
      <c r="J231" s="96">
        <v>463554.69</v>
      </c>
      <c r="K231" s="97">
        <v>107</v>
      </c>
      <c r="L231" s="97">
        <v>114</v>
      </c>
      <c r="M231" s="97">
        <v>5</v>
      </c>
      <c r="N231" s="108">
        <v>0</v>
      </c>
      <c r="O231" s="6">
        <f>Table_OTOB_YTD[[#This Row],[CHARGED DAYS]]-Table_OTOB_YTD[[#This Row],[CONTRACT DAYS]]-Table_OTOB_YTD[[#This Row],[THIRD PARTY DAYS ADDED]]</f>
        <v>7</v>
      </c>
      <c r="P231" s="98" t="s">
        <v>463</v>
      </c>
      <c r="Q231" s="98" t="s">
        <v>370</v>
      </c>
      <c r="R231" s="99">
        <v>43556</v>
      </c>
      <c r="S23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1" s="95" t="s">
        <v>18</v>
      </c>
      <c r="U231" s="95" t="s">
        <v>18</v>
      </c>
      <c r="V231" s="99" t="s">
        <v>16</v>
      </c>
      <c r="W231" s="99" t="s">
        <v>83</v>
      </c>
      <c r="X231" s="99" t="s">
        <v>141</v>
      </c>
    </row>
    <row r="232" spans="1:24" x14ac:dyDescent="0.3">
      <c r="A232" s="92" t="s">
        <v>33</v>
      </c>
      <c r="B232" s="93" t="s">
        <v>572</v>
      </c>
      <c r="C232" s="94" t="s">
        <v>34</v>
      </c>
      <c r="D232" s="94" t="s">
        <v>20</v>
      </c>
      <c r="E232" s="95">
        <v>44916</v>
      </c>
      <c r="F232" s="96">
        <v>282660.55</v>
      </c>
      <c r="G232" s="96">
        <v>0</v>
      </c>
      <c r="H232" s="96">
        <v>0</v>
      </c>
      <c r="I232" s="96">
        <v>1247404.32</v>
      </c>
      <c r="J232" s="96">
        <v>964743.77</v>
      </c>
      <c r="K232" s="97">
        <v>105</v>
      </c>
      <c r="L232" s="97">
        <v>74</v>
      </c>
      <c r="M232" s="97">
        <v>0</v>
      </c>
      <c r="N232" s="108">
        <v>0</v>
      </c>
      <c r="O232" s="6">
        <f>Table_OTOB_YTD[[#This Row],[CHARGED DAYS]]-Table_OTOB_YTD[[#This Row],[CONTRACT DAYS]]-Table_OTOB_YTD[[#This Row],[THIRD PARTY DAYS ADDED]]</f>
        <v>-31</v>
      </c>
      <c r="P232" s="98" t="s">
        <v>463</v>
      </c>
      <c r="Q232" s="98" t="s">
        <v>370</v>
      </c>
      <c r="R232" s="99">
        <v>43556</v>
      </c>
      <c r="S23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2" s="95" t="s">
        <v>18</v>
      </c>
      <c r="U232" s="95" t="s">
        <v>18</v>
      </c>
      <c r="V232" s="99" t="s">
        <v>18</v>
      </c>
      <c r="W232" s="99" t="s">
        <v>83</v>
      </c>
      <c r="X232" s="99" t="s">
        <v>141</v>
      </c>
    </row>
    <row r="233" spans="1:24" x14ac:dyDescent="0.3">
      <c r="A233" s="92" t="s">
        <v>69</v>
      </c>
      <c r="B233" s="93" t="s">
        <v>573</v>
      </c>
      <c r="C233" s="94" t="s">
        <v>574</v>
      </c>
      <c r="D233" s="94" t="s">
        <v>575</v>
      </c>
      <c r="E233" s="95">
        <v>44917</v>
      </c>
      <c r="F233" s="96">
        <v>7775365.1500000004</v>
      </c>
      <c r="G233" s="96">
        <v>353195.7</v>
      </c>
      <c r="H233" s="96">
        <v>0</v>
      </c>
      <c r="I233" s="96">
        <v>7361204.2699999996</v>
      </c>
      <c r="J233" s="96">
        <v>-414160.88</v>
      </c>
      <c r="K233" s="97">
        <v>64</v>
      </c>
      <c r="L233" s="97">
        <v>51</v>
      </c>
      <c r="M233" s="97">
        <v>0</v>
      </c>
      <c r="N233" s="108">
        <v>0</v>
      </c>
      <c r="O233" s="6">
        <f>Table_OTOB_YTD[[#This Row],[CHARGED DAYS]]-Table_OTOB_YTD[[#This Row],[CONTRACT DAYS]]-Table_OTOB_YTD[[#This Row],[THIRD PARTY DAYS ADDED]]</f>
        <v>-13</v>
      </c>
      <c r="P233" s="98" t="s">
        <v>463</v>
      </c>
      <c r="Q233" s="98" t="s">
        <v>370</v>
      </c>
      <c r="R233" s="99">
        <v>43556</v>
      </c>
      <c r="S23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3" s="95" t="s">
        <v>18</v>
      </c>
      <c r="U233" s="95" t="s">
        <v>18</v>
      </c>
      <c r="V233" s="99" t="s">
        <v>18</v>
      </c>
      <c r="W233" s="99" t="s">
        <v>83</v>
      </c>
      <c r="X233" s="99" t="s">
        <v>141</v>
      </c>
    </row>
    <row r="234" spans="1:24" x14ac:dyDescent="0.3">
      <c r="A234" s="92" t="s">
        <v>17</v>
      </c>
      <c r="B234" s="93" t="s">
        <v>576</v>
      </c>
      <c r="C234" s="94" t="s">
        <v>257</v>
      </c>
      <c r="D234" s="94" t="s">
        <v>577</v>
      </c>
      <c r="E234" s="95">
        <v>44917</v>
      </c>
      <c r="F234" s="96">
        <v>941090.5</v>
      </c>
      <c r="G234" s="96">
        <v>52115.68</v>
      </c>
      <c r="H234" s="96">
        <v>0</v>
      </c>
      <c r="I234" s="96">
        <v>883801.98</v>
      </c>
      <c r="J234" s="96">
        <v>-57288.52</v>
      </c>
      <c r="K234" s="97">
        <v>58</v>
      </c>
      <c r="L234" s="97">
        <v>73</v>
      </c>
      <c r="M234" s="97">
        <v>17</v>
      </c>
      <c r="N234" s="108">
        <v>0</v>
      </c>
      <c r="O234" s="6">
        <f>Table_OTOB_YTD[[#This Row],[CHARGED DAYS]]-Table_OTOB_YTD[[#This Row],[CONTRACT DAYS]]-Table_OTOB_YTD[[#This Row],[THIRD PARTY DAYS ADDED]]</f>
        <v>15</v>
      </c>
      <c r="P234" s="98" t="s">
        <v>463</v>
      </c>
      <c r="Q234" s="98" t="s">
        <v>370</v>
      </c>
      <c r="R234" s="99">
        <v>43556</v>
      </c>
      <c r="S23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4" s="95" t="s">
        <v>18</v>
      </c>
      <c r="U234" s="95" t="s">
        <v>18</v>
      </c>
      <c r="V234" s="99" t="s">
        <v>18</v>
      </c>
      <c r="W234" s="99" t="s">
        <v>83</v>
      </c>
      <c r="X234" s="99" t="s">
        <v>141</v>
      </c>
    </row>
    <row r="235" spans="1:24" x14ac:dyDescent="0.3">
      <c r="A235" s="92" t="s">
        <v>17</v>
      </c>
      <c r="B235" s="93" t="s">
        <v>578</v>
      </c>
      <c r="C235" s="94" t="s">
        <v>39</v>
      </c>
      <c r="D235" s="94" t="s">
        <v>20</v>
      </c>
      <c r="E235" s="95">
        <v>44917</v>
      </c>
      <c r="F235" s="96">
        <v>1378704</v>
      </c>
      <c r="G235" s="96">
        <v>187461.46</v>
      </c>
      <c r="H235" s="96">
        <v>0</v>
      </c>
      <c r="I235" s="96">
        <v>1529199.67</v>
      </c>
      <c r="J235" s="96">
        <v>150495.67000000001</v>
      </c>
      <c r="K235" s="97">
        <v>300</v>
      </c>
      <c r="L235" s="97">
        <v>229</v>
      </c>
      <c r="M235" s="97">
        <v>0</v>
      </c>
      <c r="N235" s="108">
        <v>0</v>
      </c>
      <c r="O235" s="6">
        <f>Table_OTOB_YTD[[#This Row],[CHARGED DAYS]]-Table_OTOB_YTD[[#This Row],[CONTRACT DAYS]]-Table_OTOB_YTD[[#This Row],[THIRD PARTY DAYS ADDED]]</f>
        <v>-71</v>
      </c>
      <c r="P235" s="98" t="s">
        <v>463</v>
      </c>
      <c r="Q235" s="98" t="s">
        <v>370</v>
      </c>
      <c r="R235" s="99">
        <v>43556</v>
      </c>
      <c r="S23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5" s="95" t="s">
        <v>18</v>
      </c>
      <c r="U235" s="95" t="s">
        <v>18</v>
      </c>
      <c r="V235" s="99" t="s">
        <v>18</v>
      </c>
      <c r="W235" s="99" t="s">
        <v>83</v>
      </c>
      <c r="X235" s="99" t="s">
        <v>141</v>
      </c>
    </row>
    <row r="236" spans="1:24" x14ac:dyDescent="0.3">
      <c r="A236" s="92" t="s">
        <v>19</v>
      </c>
      <c r="B236" s="93" t="s">
        <v>579</v>
      </c>
      <c r="C236" s="94" t="s">
        <v>101</v>
      </c>
      <c r="D236" s="94" t="s">
        <v>215</v>
      </c>
      <c r="E236" s="95">
        <v>44917</v>
      </c>
      <c r="F236" s="96">
        <v>10965722.02</v>
      </c>
      <c r="G236" s="96">
        <v>-903401.28</v>
      </c>
      <c r="H236" s="96">
        <v>0</v>
      </c>
      <c r="I236" s="96">
        <v>9561917.6500000004</v>
      </c>
      <c r="J236" s="96">
        <v>-1403804.37</v>
      </c>
      <c r="K236" s="97">
        <v>136</v>
      </c>
      <c r="L236" s="97">
        <v>91</v>
      </c>
      <c r="M236" s="97">
        <v>0</v>
      </c>
      <c r="N236" s="108">
        <v>0</v>
      </c>
      <c r="O236" s="6">
        <f>Table_OTOB_YTD[[#This Row],[CHARGED DAYS]]-Table_OTOB_YTD[[#This Row],[CONTRACT DAYS]]-Table_OTOB_YTD[[#This Row],[THIRD PARTY DAYS ADDED]]</f>
        <v>-45</v>
      </c>
      <c r="P236" s="98" t="s">
        <v>463</v>
      </c>
      <c r="Q236" s="98" t="s">
        <v>370</v>
      </c>
      <c r="R236" s="99">
        <v>43556</v>
      </c>
      <c r="S23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6" s="95" t="s">
        <v>18</v>
      </c>
      <c r="U236" s="95" t="s">
        <v>18</v>
      </c>
      <c r="V236" s="99" t="s">
        <v>18</v>
      </c>
      <c r="W236" s="99" t="s">
        <v>83</v>
      </c>
      <c r="X236" s="99" t="s">
        <v>141</v>
      </c>
    </row>
    <row r="237" spans="1:24" x14ac:dyDescent="0.3">
      <c r="A237" s="92" t="s">
        <v>21</v>
      </c>
      <c r="B237" s="93" t="s">
        <v>580</v>
      </c>
      <c r="C237" s="94" t="s">
        <v>130</v>
      </c>
      <c r="D237" s="94" t="s">
        <v>581</v>
      </c>
      <c r="E237" s="95">
        <v>44917</v>
      </c>
      <c r="F237" s="96">
        <v>5207582.1100000003</v>
      </c>
      <c r="G237" s="96">
        <v>-31594.77</v>
      </c>
      <c r="H237" s="96">
        <v>0</v>
      </c>
      <c r="I237" s="96">
        <v>5011429.5999999996</v>
      </c>
      <c r="J237" s="96">
        <v>-196152.51</v>
      </c>
      <c r="K237" s="97">
        <v>165</v>
      </c>
      <c r="L237" s="97">
        <v>152</v>
      </c>
      <c r="M237" s="97">
        <v>0</v>
      </c>
      <c r="N237" s="108">
        <v>0</v>
      </c>
      <c r="O237" s="6">
        <f>Table_OTOB_YTD[[#This Row],[CHARGED DAYS]]-Table_OTOB_YTD[[#This Row],[CONTRACT DAYS]]-Table_OTOB_YTD[[#This Row],[THIRD PARTY DAYS ADDED]]</f>
        <v>-13</v>
      </c>
      <c r="P237" s="98" t="s">
        <v>463</v>
      </c>
      <c r="Q237" s="98" t="s">
        <v>370</v>
      </c>
      <c r="R237" s="99">
        <v>43556</v>
      </c>
      <c r="S23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7" s="95" t="s">
        <v>18</v>
      </c>
      <c r="U237" s="95" t="s">
        <v>18</v>
      </c>
      <c r="V237" s="99" t="s">
        <v>18</v>
      </c>
      <c r="W237" s="99" t="s">
        <v>83</v>
      </c>
      <c r="X237" s="99" t="s">
        <v>141</v>
      </c>
    </row>
    <row r="238" spans="1:24" x14ac:dyDescent="0.3">
      <c r="A238" s="92" t="s">
        <v>33</v>
      </c>
      <c r="B238" s="93" t="s">
        <v>582</v>
      </c>
      <c r="C238" s="94" t="s">
        <v>132</v>
      </c>
      <c r="D238" s="94" t="s">
        <v>90</v>
      </c>
      <c r="E238" s="95">
        <v>44921</v>
      </c>
      <c r="F238" s="96">
        <v>18335085.149999999</v>
      </c>
      <c r="G238" s="96">
        <v>1201323.96</v>
      </c>
      <c r="H238" s="96">
        <v>0</v>
      </c>
      <c r="I238" s="96">
        <v>19936804.5</v>
      </c>
      <c r="J238" s="96">
        <v>1601719.35</v>
      </c>
      <c r="K238" s="97">
        <v>603</v>
      </c>
      <c r="L238" s="97">
        <v>685</v>
      </c>
      <c r="M238" s="97">
        <v>82</v>
      </c>
      <c r="N238" s="108">
        <v>0</v>
      </c>
      <c r="O238" s="6">
        <f>Table_OTOB_YTD[[#This Row],[CHARGED DAYS]]-Table_OTOB_YTD[[#This Row],[CONTRACT DAYS]]-Table_OTOB_YTD[[#This Row],[THIRD PARTY DAYS ADDED]]</f>
        <v>82</v>
      </c>
      <c r="P238" s="98" t="s">
        <v>463</v>
      </c>
      <c r="Q238" s="98" t="s">
        <v>370</v>
      </c>
      <c r="R238" s="99">
        <v>43556</v>
      </c>
      <c r="S23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8" s="95" t="s">
        <v>18</v>
      </c>
      <c r="U238" s="95" t="s">
        <v>18</v>
      </c>
      <c r="V238" s="99" t="s">
        <v>16</v>
      </c>
      <c r="W238" s="99" t="s">
        <v>84</v>
      </c>
      <c r="X238" s="99" t="s">
        <v>141</v>
      </c>
    </row>
    <row r="239" spans="1:24" x14ac:dyDescent="0.3">
      <c r="A239" s="92" t="s">
        <v>88</v>
      </c>
      <c r="B239" s="93" t="s">
        <v>583</v>
      </c>
      <c r="C239" s="94" t="s">
        <v>289</v>
      </c>
      <c r="D239" s="94" t="s">
        <v>584</v>
      </c>
      <c r="E239" s="95">
        <v>44922</v>
      </c>
      <c r="F239" s="96">
        <v>2407611.8199999998</v>
      </c>
      <c r="G239" s="96">
        <v>4000</v>
      </c>
      <c r="H239" s="96">
        <v>0</v>
      </c>
      <c r="I239" s="96">
        <v>2316634.06</v>
      </c>
      <c r="J239" s="96">
        <v>-90977.76</v>
      </c>
      <c r="K239" s="97">
        <v>174</v>
      </c>
      <c r="L239" s="97">
        <v>135</v>
      </c>
      <c r="M239" s="97">
        <v>0</v>
      </c>
      <c r="N239" s="108">
        <v>0</v>
      </c>
      <c r="O239" s="6">
        <f>Table_OTOB_YTD[[#This Row],[CHARGED DAYS]]-Table_OTOB_YTD[[#This Row],[CONTRACT DAYS]]-Table_OTOB_YTD[[#This Row],[THIRD PARTY DAYS ADDED]]</f>
        <v>-39</v>
      </c>
      <c r="P239" s="98" t="s">
        <v>463</v>
      </c>
      <c r="Q239" s="98" t="s">
        <v>370</v>
      </c>
      <c r="R239" s="99">
        <v>43556</v>
      </c>
      <c r="S23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39" s="95" t="s">
        <v>18</v>
      </c>
      <c r="U239" s="95" t="s">
        <v>18</v>
      </c>
      <c r="V239" s="99" t="s">
        <v>18</v>
      </c>
      <c r="W239" s="99" t="s">
        <v>83</v>
      </c>
      <c r="X239" s="99" t="s">
        <v>141</v>
      </c>
    </row>
    <row r="240" spans="1:24" x14ac:dyDescent="0.3">
      <c r="A240" s="92" t="s">
        <v>69</v>
      </c>
      <c r="B240" s="93" t="s">
        <v>585</v>
      </c>
      <c r="C240" s="94" t="s">
        <v>123</v>
      </c>
      <c r="D240" s="94" t="s">
        <v>586</v>
      </c>
      <c r="E240" s="95">
        <v>44922</v>
      </c>
      <c r="F240" s="96">
        <v>167042</v>
      </c>
      <c r="G240" s="96">
        <v>0</v>
      </c>
      <c r="H240" s="96">
        <v>0</v>
      </c>
      <c r="I240" s="96">
        <v>165492</v>
      </c>
      <c r="J240" s="96">
        <v>-1550</v>
      </c>
      <c r="K240" s="97">
        <v>20</v>
      </c>
      <c r="L240" s="97">
        <v>4</v>
      </c>
      <c r="M240" s="97">
        <v>0</v>
      </c>
      <c r="N240" s="108">
        <v>0</v>
      </c>
      <c r="O240" s="6">
        <f>Table_OTOB_YTD[[#This Row],[CHARGED DAYS]]-Table_OTOB_YTD[[#This Row],[CONTRACT DAYS]]-Table_OTOB_YTD[[#This Row],[THIRD PARTY DAYS ADDED]]</f>
        <v>-16</v>
      </c>
      <c r="P240" s="98" t="s">
        <v>463</v>
      </c>
      <c r="Q240" s="98" t="s">
        <v>370</v>
      </c>
      <c r="R240" s="99">
        <v>43556</v>
      </c>
      <c r="S24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0" s="95" t="s">
        <v>18</v>
      </c>
      <c r="U240" s="95" t="s">
        <v>18</v>
      </c>
      <c r="V240" s="99" t="s">
        <v>18</v>
      </c>
      <c r="W240" s="99" t="s">
        <v>83</v>
      </c>
      <c r="X240" s="99" t="s">
        <v>141</v>
      </c>
    </row>
    <row r="241" spans="1:24" x14ac:dyDescent="0.3">
      <c r="A241" s="92" t="s">
        <v>17</v>
      </c>
      <c r="B241" s="93" t="s">
        <v>587</v>
      </c>
      <c r="C241" s="94" t="s">
        <v>89</v>
      </c>
      <c r="D241" s="94" t="s">
        <v>588</v>
      </c>
      <c r="E241" s="95">
        <v>44922</v>
      </c>
      <c r="F241" s="96">
        <v>874836.85</v>
      </c>
      <c r="G241" s="96">
        <v>42518.6</v>
      </c>
      <c r="H241" s="96">
        <v>0</v>
      </c>
      <c r="I241" s="96">
        <v>955369.59</v>
      </c>
      <c r="J241" s="96">
        <v>80532.740000000005</v>
      </c>
      <c r="K241" s="97">
        <v>143</v>
      </c>
      <c r="L241" s="97">
        <v>115</v>
      </c>
      <c r="M241" s="97">
        <v>0</v>
      </c>
      <c r="N241" s="108">
        <v>0</v>
      </c>
      <c r="O241" s="6">
        <f>Table_OTOB_YTD[[#This Row],[CHARGED DAYS]]-Table_OTOB_YTD[[#This Row],[CONTRACT DAYS]]-Table_OTOB_YTD[[#This Row],[THIRD PARTY DAYS ADDED]]</f>
        <v>-28</v>
      </c>
      <c r="P241" s="98" t="s">
        <v>463</v>
      </c>
      <c r="Q241" s="98" t="s">
        <v>370</v>
      </c>
      <c r="R241" s="99">
        <v>43556</v>
      </c>
      <c r="S24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1" s="95" t="s">
        <v>18</v>
      </c>
      <c r="U241" s="95" t="s">
        <v>18</v>
      </c>
      <c r="V241" s="99" t="s">
        <v>18</v>
      </c>
      <c r="W241" s="99" t="s">
        <v>83</v>
      </c>
      <c r="X241" s="99" t="s">
        <v>141</v>
      </c>
    </row>
    <row r="242" spans="1:24" x14ac:dyDescent="0.3">
      <c r="A242" s="92" t="s">
        <v>28</v>
      </c>
      <c r="B242" s="93" t="s">
        <v>589</v>
      </c>
      <c r="C242" s="94" t="s">
        <v>590</v>
      </c>
      <c r="D242" s="94" t="s">
        <v>591</v>
      </c>
      <c r="E242" s="95">
        <v>44922</v>
      </c>
      <c r="F242" s="96">
        <v>3969724.2800000003</v>
      </c>
      <c r="G242" s="96">
        <v>5709.75</v>
      </c>
      <c r="H242" s="96">
        <v>0</v>
      </c>
      <c r="I242" s="96">
        <v>3908569.63</v>
      </c>
      <c r="J242" s="96">
        <v>-61154.65</v>
      </c>
      <c r="K242" s="97">
        <v>246</v>
      </c>
      <c r="L242" s="97">
        <v>416</v>
      </c>
      <c r="M242" s="97">
        <v>0</v>
      </c>
      <c r="N242" s="108">
        <v>0</v>
      </c>
      <c r="O242" s="6">
        <f>Table_OTOB_YTD[[#This Row],[CHARGED DAYS]]-Table_OTOB_YTD[[#This Row],[CONTRACT DAYS]]-Table_OTOB_YTD[[#This Row],[THIRD PARTY DAYS ADDED]]</f>
        <v>170</v>
      </c>
      <c r="P242" s="98" t="s">
        <v>463</v>
      </c>
      <c r="Q242" s="98" t="s">
        <v>370</v>
      </c>
      <c r="R242" s="99">
        <v>43556</v>
      </c>
      <c r="S24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2" s="95" t="s">
        <v>18</v>
      </c>
      <c r="U242" s="95" t="s">
        <v>18</v>
      </c>
      <c r="V242" s="99" t="s">
        <v>18</v>
      </c>
      <c r="W242" s="99" t="s">
        <v>83</v>
      </c>
      <c r="X242" s="99" t="s">
        <v>141</v>
      </c>
    </row>
    <row r="243" spans="1:24" x14ac:dyDescent="0.3">
      <c r="A243" s="92" t="s">
        <v>109</v>
      </c>
      <c r="B243" s="93" t="s">
        <v>592</v>
      </c>
      <c r="C243" s="94" t="s">
        <v>253</v>
      </c>
      <c r="D243" s="94" t="s">
        <v>593</v>
      </c>
      <c r="E243" s="95">
        <v>44922</v>
      </c>
      <c r="F243" s="96">
        <v>8024250.2800000003</v>
      </c>
      <c r="G243" s="96">
        <v>0</v>
      </c>
      <c r="H243" s="96">
        <v>0</v>
      </c>
      <c r="I243" s="96">
        <v>8100128.1100000003</v>
      </c>
      <c r="J243" s="96">
        <v>75877.83</v>
      </c>
      <c r="K243" s="97">
        <v>63</v>
      </c>
      <c r="L243" s="97">
        <v>65</v>
      </c>
      <c r="M243" s="97">
        <v>0</v>
      </c>
      <c r="N243" s="108">
        <v>0</v>
      </c>
      <c r="O243" s="6">
        <f>Table_OTOB_YTD[[#This Row],[CHARGED DAYS]]-Table_OTOB_YTD[[#This Row],[CONTRACT DAYS]]-Table_OTOB_YTD[[#This Row],[THIRD PARTY DAYS ADDED]]</f>
        <v>2</v>
      </c>
      <c r="P243" s="98" t="s">
        <v>463</v>
      </c>
      <c r="Q243" s="98" t="s">
        <v>370</v>
      </c>
      <c r="R243" s="99">
        <v>43556</v>
      </c>
      <c r="S24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3" s="95" t="s">
        <v>18</v>
      </c>
      <c r="U243" s="95" t="s">
        <v>18</v>
      </c>
      <c r="V243" s="99" t="s">
        <v>18</v>
      </c>
      <c r="W243" s="99" t="s">
        <v>83</v>
      </c>
      <c r="X243" s="99" t="s">
        <v>141</v>
      </c>
    </row>
    <row r="244" spans="1:24" x14ac:dyDescent="0.3">
      <c r="A244" s="92" t="s">
        <v>23</v>
      </c>
      <c r="B244" s="93" t="s">
        <v>594</v>
      </c>
      <c r="C244" s="94" t="s">
        <v>595</v>
      </c>
      <c r="D244" s="94" t="s">
        <v>596</v>
      </c>
      <c r="E244" s="95">
        <v>44923</v>
      </c>
      <c r="F244" s="96">
        <v>12420200.960000001</v>
      </c>
      <c r="G244" s="96">
        <v>726933.48</v>
      </c>
      <c r="H244" s="96">
        <v>0</v>
      </c>
      <c r="I244" s="96">
        <v>13180927.130000001</v>
      </c>
      <c r="J244" s="96">
        <v>760726.17</v>
      </c>
      <c r="K244" s="97">
        <v>103</v>
      </c>
      <c r="L244" s="97">
        <v>99</v>
      </c>
      <c r="M244" s="97">
        <v>0</v>
      </c>
      <c r="N244" s="108">
        <v>0</v>
      </c>
      <c r="O244" s="6">
        <f>Table_OTOB_YTD[[#This Row],[CHARGED DAYS]]-Table_OTOB_YTD[[#This Row],[CONTRACT DAYS]]-Table_OTOB_YTD[[#This Row],[THIRD PARTY DAYS ADDED]]</f>
        <v>-4</v>
      </c>
      <c r="P244" s="98" t="s">
        <v>463</v>
      </c>
      <c r="Q244" s="98" t="s">
        <v>370</v>
      </c>
      <c r="R244" s="99">
        <v>43556</v>
      </c>
      <c r="S24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4" s="95" t="s">
        <v>18</v>
      </c>
      <c r="U244" s="95" t="s">
        <v>18</v>
      </c>
      <c r="V244" s="99" t="s">
        <v>18</v>
      </c>
      <c r="W244" s="99" t="s">
        <v>83</v>
      </c>
      <c r="X244" s="99" t="s">
        <v>141</v>
      </c>
    </row>
    <row r="245" spans="1:24" x14ac:dyDescent="0.3">
      <c r="A245" s="92" t="s">
        <v>23</v>
      </c>
      <c r="B245" s="93" t="s">
        <v>597</v>
      </c>
      <c r="C245" s="94" t="s">
        <v>598</v>
      </c>
      <c r="D245" s="94" t="s">
        <v>599</v>
      </c>
      <c r="E245" s="95">
        <v>44923</v>
      </c>
      <c r="F245" s="96">
        <v>2902279.05</v>
      </c>
      <c r="G245" s="96">
        <v>0</v>
      </c>
      <c r="H245" s="96">
        <v>0</v>
      </c>
      <c r="I245" s="96">
        <v>2935581.46</v>
      </c>
      <c r="J245" s="96">
        <v>33302.410000000003</v>
      </c>
      <c r="K245" s="97">
        <v>238</v>
      </c>
      <c r="L245" s="97">
        <v>259</v>
      </c>
      <c r="M245" s="97">
        <v>0</v>
      </c>
      <c r="N245" s="108">
        <v>0</v>
      </c>
      <c r="O245" s="6">
        <f>Table_OTOB_YTD[[#This Row],[CHARGED DAYS]]-Table_OTOB_YTD[[#This Row],[CONTRACT DAYS]]-Table_OTOB_YTD[[#This Row],[THIRD PARTY DAYS ADDED]]</f>
        <v>21</v>
      </c>
      <c r="P245" s="98" t="s">
        <v>463</v>
      </c>
      <c r="Q245" s="98" t="s">
        <v>370</v>
      </c>
      <c r="R245" s="99">
        <v>43556</v>
      </c>
      <c r="S24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5" s="95" t="s">
        <v>18</v>
      </c>
      <c r="U245" s="95" t="s">
        <v>18</v>
      </c>
      <c r="V245" s="99" t="s">
        <v>18</v>
      </c>
      <c r="W245" s="99" t="s">
        <v>83</v>
      </c>
      <c r="X245" s="99" t="s">
        <v>141</v>
      </c>
    </row>
    <row r="246" spans="1:24" x14ac:dyDescent="0.3">
      <c r="A246" s="92" t="s">
        <v>312</v>
      </c>
      <c r="B246" s="93" t="s">
        <v>600</v>
      </c>
      <c r="C246" s="94" t="s">
        <v>314</v>
      </c>
      <c r="D246" s="94" t="s">
        <v>90</v>
      </c>
      <c r="E246" s="95">
        <v>44923</v>
      </c>
      <c r="F246" s="96">
        <v>2841820.2</v>
      </c>
      <c r="G246" s="96">
        <v>38356.11</v>
      </c>
      <c r="H246" s="96">
        <v>0</v>
      </c>
      <c r="I246" s="96">
        <v>2973664.55</v>
      </c>
      <c r="J246" s="96">
        <v>131844.35</v>
      </c>
      <c r="K246" s="97">
        <v>240</v>
      </c>
      <c r="L246" s="97">
        <v>152</v>
      </c>
      <c r="M246" s="97">
        <v>0</v>
      </c>
      <c r="N246" s="108">
        <v>0</v>
      </c>
      <c r="O246" s="6">
        <f>Table_OTOB_YTD[[#This Row],[CHARGED DAYS]]-Table_OTOB_YTD[[#This Row],[CONTRACT DAYS]]-Table_OTOB_YTD[[#This Row],[THIRD PARTY DAYS ADDED]]</f>
        <v>-88</v>
      </c>
      <c r="P246" s="98" t="s">
        <v>463</v>
      </c>
      <c r="Q246" s="98" t="s">
        <v>370</v>
      </c>
      <c r="R246" s="99">
        <v>43556</v>
      </c>
      <c r="S24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6" s="95" t="s">
        <v>18</v>
      </c>
      <c r="U246" s="95" t="s">
        <v>18</v>
      </c>
      <c r="V246" s="99" t="s">
        <v>16</v>
      </c>
      <c r="W246" s="99" t="s">
        <v>83</v>
      </c>
      <c r="X246" s="99" t="s">
        <v>141</v>
      </c>
    </row>
    <row r="247" spans="1:24" x14ac:dyDescent="0.3">
      <c r="A247" s="92" t="s">
        <v>33</v>
      </c>
      <c r="B247" s="93" t="s">
        <v>601</v>
      </c>
      <c r="C247" s="94" t="s">
        <v>602</v>
      </c>
      <c r="D247" s="94" t="s">
        <v>40</v>
      </c>
      <c r="E247" s="95">
        <v>44923</v>
      </c>
      <c r="F247" s="96">
        <v>24566550.719999999</v>
      </c>
      <c r="G247" s="96">
        <v>2039295.38</v>
      </c>
      <c r="H247" s="96">
        <v>0</v>
      </c>
      <c r="I247" s="96">
        <v>27420566.68</v>
      </c>
      <c r="J247" s="96">
        <v>2854015.96</v>
      </c>
      <c r="K247" s="97">
        <v>441</v>
      </c>
      <c r="L247" s="97">
        <v>739</v>
      </c>
      <c r="M247" s="97">
        <v>240</v>
      </c>
      <c r="N247" s="108">
        <v>0</v>
      </c>
      <c r="O247" s="6">
        <f>Table_OTOB_YTD[[#This Row],[CHARGED DAYS]]-Table_OTOB_YTD[[#This Row],[CONTRACT DAYS]]-Table_OTOB_YTD[[#This Row],[THIRD PARTY DAYS ADDED]]</f>
        <v>298</v>
      </c>
      <c r="P247" s="98" t="s">
        <v>463</v>
      </c>
      <c r="Q247" s="98" t="s">
        <v>370</v>
      </c>
      <c r="R247" s="99">
        <v>43556</v>
      </c>
      <c r="S24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7" s="95" t="s">
        <v>18</v>
      </c>
      <c r="U247" s="95" t="s">
        <v>16</v>
      </c>
      <c r="V247" s="99" t="s">
        <v>16</v>
      </c>
      <c r="W247" s="99" t="s">
        <v>84</v>
      </c>
      <c r="X247" s="99" t="s">
        <v>141</v>
      </c>
    </row>
    <row r="248" spans="1:24" x14ac:dyDescent="0.3">
      <c r="A248" s="92" t="s">
        <v>33</v>
      </c>
      <c r="B248" s="93" t="s">
        <v>603</v>
      </c>
      <c r="C248" s="94" t="s">
        <v>602</v>
      </c>
      <c r="D248" s="94" t="s">
        <v>604</v>
      </c>
      <c r="E248" s="95">
        <v>44923</v>
      </c>
      <c r="F248" s="96">
        <v>1044625.23</v>
      </c>
      <c r="G248" s="96">
        <v>0</v>
      </c>
      <c r="H248" s="96">
        <v>0</v>
      </c>
      <c r="I248" s="96">
        <v>1077971.8</v>
      </c>
      <c r="J248" s="96">
        <v>33346.57</v>
      </c>
      <c r="K248" s="97">
        <v>192</v>
      </c>
      <c r="L248" s="97">
        <v>192</v>
      </c>
      <c r="M248" s="97">
        <v>0</v>
      </c>
      <c r="N248" s="108">
        <v>0</v>
      </c>
      <c r="O248" s="6">
        <f>Table_OTOB_YTD[[#This Row],[CHARGED DAYS]]-Table_OTOB_YTD[[#This Row],[CONTRACT DAYS]]-Table_OTOB_YTD[[#This Row],[THIRD PARTY DAYS ADDED]]</f>
        <v>0</v>
      </c>
      <c r="P248" s="98" t="s">
        <v>463</v>
      </c>
      <c r="Q248" s="98" t="s">
        <v>370</v>
      </c>
      <c r="R248" s="99">
        <v>43556</v>
      </c>
      <c r="S24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8" s="95" t="s">
        <v>18</v>
      </c>
      <c r="U248" s="95" t="s">
        <v>18</v>
      </c>
      <c r="V248" s="99" t="s">
        <v>18</v>
      </c>
      <c r="W248" s="99" t="s">
        <v>83</v>
      </c>
      <c r="X248" s="99" t="s">
        <v>141</v>
      </c>
    </row>
    <row r="249" spans="1:24" x14ac:dyDescent="0.3">
      <c r="A249" s="92" t="s">
        <v>33</v>
      </c>
      <c r="B249" s="93" t="s">
        <v>605</v>
      </c>
      <c r="C249" s="94" t="s">
        <v>606</v>
      </c>
      <c r="D249" s="94" t="s">
        <v>22</v>
      </c>
      <c r="E249" s="95">
        <v>44923</v>
      </c>
      <c r="F249" s="96">
        <v>522735.85000000003</v>
      </c>
      <c r="G249" s="96">
        <v>32943.61</v>
      </c>
      <c r="H249" s="96">
        <v>0</v>
      </c>
      <c r="I249" s="96">
        <v>547999.24</v>
      </c>
      <c r="J249" s="96">
        <v>25263.39</v>
      </c>
      <c r="K249" s="97">
        <v>116</v>
      </c>
      <c r="L249" s="97">
        <v>135</v>
      </c>
      <c r="M249" s="97">
        <v>22</v>
      </c>
      <c r="N249" s="108">
        <v>0</v>
      </c>
      <c r="O249" s="6">
        <f>Table_OTOB_YTD[[#This Row],[CHARGED DAYS]]-Table_OTOB_YTD[[#This Row],[CONTRACT DAYS]]-Table_OTOB_YTD[[#This Row],[THIRD PARTY DAYS ADDED]]</f>
        <v>19</v>
      </c>
      <c r="P249" s="98" t="s">
        <v>463</v>
      </c>
      <c r="Q249" s="98" t="s">
        <v>370</v>
      </c>
      <c r="R249" s="99">
        <v>43556</v>
      </c>
      <c r="S24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49" s="95" t="s">
        <v>18</v>
      </c>
      <c r="U249" s="95" t="s">
        <v>18</v>
      </c>
      <c r="V249" s="99" t="s">
        <v>18</v>
      </c>
      <c r="W249" s="99" t="s">
        <v>83</v>
      </c>
      <c r="X249" s="99" t="s">
        <v>141</v>
      </c>
    </row>
    <row r="250" spans="1:24" x14ac:dyDescent="0.3">
      <c r="A250" s="92" t="s">
        <v>33</v>
      </c>
      <c r="B250" s="93" t="s">
        <v>607</v>
      </c>
      <c r="C250" s="94" t="s">
        <v>606</v>
      </c>
      <c r="D250" s="94" t="s">
        <v>22</v>
      </c>
      <c r="E250" s="95">
        <v>44923</v>
      </c>
      <c r="F250" s="96">
        <v>577070.20000000007</v>
      </c>
      <c r="G250" s="96">
        <v>-0.01</v>
      </c>
      <c r="H250" s="96">
        <v>0</v>
      </c>
      <c r="I250" s="96">
        <v>584481.38</v>
      </c>
      <c r="J250" s="96">
        <v>7411.18</v>
      </c>
      <c r="K250" s="97">
        <v>115</v>
      </c>
      <c r="L250" s="97">
        <v>134</v>
      </c>
      <c r="M250" s="97">
        <v>0</v>
      </c>
      <c r="N250" s="108">
        <v>0</v>
      </c>
      <c r="O250" s="6">
        <f>Table_OTOB_YTD[[#This Row],[CHARGED DAYS]]-Table_OTOB_YTD[[#This Row],[CONTRACT DAYS]]-Table_OTOB_YTD[[#This Row],[THIRD PARTY DAYS ADDED]]</f>
        <v>19</v>
      </c>
      <c r="P250" s="98" t="s">
        <v>463</v>
      </c>
      <c r="Q250" s="98" t="s">
        <v>370</v>
      </c>
      <c r="R250" s="99">
        <v>43556</v>
      </c>
      <c r="S25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0" s="95" t="s">
        <v>18</v>
      </c>
      <c r="U250" s="95" t="s">
        <v>18</v>
      </c>
      <c r="V250" s="99" t="s">
        <v>18</v>
      </c>
      <c r="W250" s="99" t="s">
        <v>83</v>
      </c>
      <c r="X250" s="99" t="s">
        <v>141</v>
      </c>
    </row>
    <row r="251" spans="1:24" x14ac:dyDescent="0.3">
      <c r="A251" s="92" t="s">
        <v>98</v>
      </c>
      <c r="B251" s="93" t="s">
        <v>609</v>
      </c>
      <c r="C251" s="94" t="s">
        <v>98</v>
      </c>
      <c r="D251" s="94" t="s">
        <v>20</v>
      </c>
      <c r="E251" s="95">
        <v>44924</v>
      </c>
      <c r="F251" s="96">
        <v>1005150.6</v>
      </c>
      <c r="G251" s="96">
        <v>0</v>
      </c>
      <c r="H251" s="96">
        <v>0</v>
      </c>
      <c r="I251" s="96">
        <v>1069734.1000000001</v>
      </c>
      <c r="J251" s="96">
        <v>64583.5</v>
      </c>
      <c r="K251" s="97">
        <v>90</v>
      </c>
      <c r="L251" s="97">
        <v>79</v>
      </c>
      <c r="M251" s="97">
        <v>0</v>
      </c>
      <c r="N251" s="108">
        <v>0</v>
      </c>
      <c r="O251" s="6">
        <f>Table_OTOB_YTD[[#This Row],[CHARGED DAYS]]-Table_OTOB_YTD[[#This Row],[CONTRACT DAYS]]-Table_OTOB_YTD[[#This Row],[THIRD PARTY DAYS ADDED]]</f>
        <v>-11</v>
      </c>
      <c r="P251" s="98" t="s">
        <v>463</v>
      </c>
      <c r="Q251" s="98" t="s">
        <v>370</v>
      </c>
      <c r="R251" s="99">
        <v>43556</v>
      </c>
      <c r="S25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1" s="95" t="s">
        <v>18</v>
      </c>
      <c r="U251" s="95" t="s">
        <v>18</v>
      </c>
      <c r="V251" s="99" t="s">
        <v>18</v>
      </c>
      <c r="W251" s="99" t="s">
        <v>83</v>
      </c>
      <c r="X251" s="99" t="s">
        <v>141</v>
      </c>
    </row>
    <row r="252" spans="1:24" x14ac:dyDescent="0.3">
      <c r="A252" s="92" t="s">
        <v>35</v>
      </c>
      <c r="B252" s="93" t="s">
        <v>610</v>
      </c>
      <c r="C252" s="94" t="s">
        <v>121</v>
      </c>
      <c r="D252" s="94" t="s">
        <v>20</v>
      </c>
      <c r="E252" s="95">
        <v>44924</v>
      </c>
      <c r="F252" s="96">
        <v>5294835.55</v>
      </c>
      <c r="G252" s="96">
        <v>17456.04</v>
      </c>
      <c r="H252" s="96">
        <v>0</v>
      </c>
      <c r="I252" s="96">
        <v>5103022.8099999996</v>
      </c>
      <c r="J252" s="96">
        <v>-191812.74</v>
      </c>
      <c r="K252" s="97">
        <v>382</v>
      </c>
      <c r="L252" s="97">
        <v>367</v>
      </c>
      <c r="M252" s="97">
        <v>4</v>
      </c>
      <c r="N252" s="108">
        <v>0</v>
      </c>
      <c r="O252" s="6">
        <f>Table_OTOB_YTD[[#This Row],[CHARGED DAYS]]-Table_OTOB_YTD[[#This Row],[CONTRACT DAYS]]-Table_OTOB_YTD[[#This Row],[THIRD PARTY DAYS ADDED]]</f>
        <v>-15</v>
      </c>
      <c r="P252" s="98" t="s">
        <v>463</v>
      </c>
      <c r="Q252" s="98" t="s">
        <v>370</v>
      </c>
      <c r="R252" s="99">
        <v>43556</v>
      </c>
      <c r="S25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2" s="95" t="s">
        <v>18</v>
      </c>
      <c r="U252" s="95" t="s">
        <v>18</v>
      </c>
      <c r="V252" s="99" t="s">
        <v>18</v>
      </c>
      <c r="W252" s="99" t="s">
        <v>83</v>
      </c>
      <c r="X252" s="99" t="s">
        <v>141</v>
      </c>
    </row>
    <row r="253" spans="1:24" x14ac:dyDescent="0.3">
      <c r="A253" s="92" t="s">
        <v>23</v>
      </c>
      <c r="B253" s="93" t="s">
        <v>611</v>
      </c>
      <c r="C253" s="94" t="s">
        <v>515</v>
      </c>
      <c r="D253" s="94" t="s">
        <v>612</v>
      </c>
      <c r="E253" s="95">
        <v>44925</v>
      </c>
      <c r="F253" s="96">
        <v>2265797.7000000002</v>
      </c>
      <c r="G253" s="96">
        <v>0</v>
      </c>
      <c r="H253" s="96">
        <v>0</v>
      </c>
      <c r="I253" s="96">
        <v>2243827.38</v>
      </c>
      <c r="J253" s="96">
        <v>-21970.32</v>
      </c>
      <c r="K253" s="97">
        <v>129</v>
      </c>
      <c r="L253" s="97">
        <v>100</v>
      </c>
      <c r="M253" s="97">
        <v>0</v>
      </c>
      <c r="N253" s="108">
        <v>0</v>
      </c>
      <c r="O253" s="6">
        <f>Table_OTOB_YTD[[#This Row],[CHARGED DAYS]]-Table_OTOB_YTD[[#This Row],[CONTRACT DAYS]]-Table_OTOB_YTD[[#This Row],[THIRD PARTY DAYS ADDED]]</f>
        <v>-29</v>
      </c>
      <c r="P253" s="98" t="s">
        <v>463</v>
      </c>
      <c r="Q253" s="98" t="s">
        <v>370</v>
      </c>
      <c r="R253" s="99">
        <v>43556</v>
      </c>
      <c r="S25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3" s="95" t="s">
        <v>18</v>
      </c>
      <c r="U253" s="95" t="s">
        <v>18</v>
      </c>
      <c r="V253" s="99" t="s">
        <v>18</v>
      </c>
      <c r="W253" s="99" t="s">
        <v>83</v>
      </c>
      <c r="X253" s="99" t="s">
        <v>141</v>
      </c>
    </row>
    <row r="254" spans="1:24" x14ac:dyDescent="0.3">
      <c r="A254" s="92" t="s">
        <v>361</v>
      </c>
      <c r="B254" s="93" t="s">
        <v>613</v>
      </c>
      <c r="C254" s="94" t="s">
        <v>476</v>
      </c>
      <c r="D254" s="94" t="s">
        <v>22</v>
      </c>
      <c r="E254" s="95">
        <v>44925</v>
      </c>
      <c r="F254" s="96">
        <v>1069862.2</v>
      </c>
      <c r="G254" s="96">
        <v>0</v>
      </c>
      <c r="H254" s="96">
        <v>0</v>
      </c>
      <c r="I254" s="96">
        <v>1055181.1100000001</v>
      </c>
      <c r="J254" s="96">
        <v>-14681.09</v>
      </c>
      <c r="K254" s="97">
        <v>124</v>
      </c>
      <c r="L254" s="97">
        <v>121</v>
      </c>
      <c r="M254" s="97">
        <v>0</v>
      </c>
      <c r="N254" s="108">
        <v>0</v>
      </c>
      <c r="O254" s="6">
        <f>Table_OTOB_YTD[[#This Row],[CHARGED DAYS]]-Table_OTOB_YTD[[#This Row],[CONTRACT DAYS]]-Table_OTOB_YTD[[#This Row],[THIRD PARTY DAYS ADDED]]</f>
        <v>-3</v>
      </c>
      <c r="P254" s="98" t="s">
        <v>463</v>
      </c>
      <c r="Q254" s="98" t="s">
        <v>370</v>
      </c>
      <c r="R254" s="99">
        <v>43556</v>
      </c>
      <c r="S25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4" s="95" t="s">
        <v>16</v>
      </c>
      <c r="U254" s="95" t="s">
        <v>18</v>
      </c>
      <c r="V254" s="99" t="s">
        <v>18</v>
      </c>
      <c r="W254" s="99" t="s">
        <v>83</v>
      </c>
      <c r="X254" s="99" t="s">
        <v>141</v>
      </c>
    </row>
    <row r="255" spans="1:24" x14ac:dyDescent="0.3">
      <c r="A255" s="92" t="s">
        <v>29</v>
      </c>
      <c r="B255" s="93" t="s">
        <v>614</v>
      </c>
      <c r="C255" s="94" t="s">
        <v>36</v>
      </c>
      <c r="D255" s="94" t="s">
        <v>615</v>
      </c>
      <c r="E255" s="95">
        <v>44925</v>
      </c>
      <c r="F255" s="96">
        <v>338037.60000000003</v>
      </c>
      <c r="G255" s="96">
        <v>34800</v>
      </c>
      <c r="H255" s="96">
        <v>0</v>
      </c>
      <c r="I255" s="96">
        <v>353723.73</v>
      </c>
      <c r="J255" s="96">
        <v>15686.13</v>
      </c>
      <c r="K255" s="97">
        <v>75</v>
      </c>
      <c r="L255" s="97">
        <v>75</v>
      </c>
      <c r="M255" s="97">
        <v>0</v>
      </c>
      <c r="N255" s="108">
        <v>0</v>
      </c>
      <c r="O255" s="6">
        <f>Table_OTOB_YTD[[#This Row],[CHARGED DAYS]]-Table_OTOB_YTD[[#This Row],[CONTRACT DAYS]]-Table_OTOB_YTD[[#This Row],[THIRD PARTY DAYS ADDED]]</f>
        <v>0</v>
      </c>
      <c r="P255" s="98" t="s">
        <v>463</v>
      </c>
      <c r="Q255" s="98" t="s">
        <v>370</v>
      </c>
      <c r="R255" s="99">
        <v>43556</v>
      </c>
      <c r="S25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5" s="95" t="s">
        <v>18</v>
      </c>
      <c r="U255" s="95" t="s">
        <v>18</v>
      </c>
      <c r="V255" s="99" t="s">
        <v>18</v>
      </c>
      <c r="W255" s="99" t="s">
        <v>83</v>
      </c>
      <c r="X255" s="99" t="s">
        <v>141</v>
      </c>
    </row>
    <row r="256" spans="1:24" x14ac:dyDescent="0.3">
      <c r="A256" s="92" t="s">
        <v>28</v>
      </c>
      <c r="B256" s="93" t="s">
        <v>617</v>
      </c>
      <c r="C256" s="94" t="s">
        <v>125</v>
      </c>
      <c r="D256" s="94" t="s">
        <v>618</v>
      </c>
      <c r="E256" s="95">
        <v>44927</v>
      </c>
      <c r="F256" s="96">
        <v>3763142.18</v>
      </c>
      <c r="G256" s="96">
        <v>72485.61</v>
      </c>
      <c r="H256" s="96">
        <v>0</v>
      </c>
      <c r="I256" s="96">
        <v>3865347.42</v>
      </c>
      <c r="J256" s="96">
        <v>102205.24</v>
      </c>
      <c r="K256" s="97">
        <v>286</v>
      </c>
      <c r="L256" s="97">
        <v>278</v>
      </c>
      <c r="M256" s="97">
        <v>0</v>
      </c>
      <c r="N256" s="108">
        <v>0</v>
      </c>
      <c r="O256" s="6">
        <f>Table_OTOB_YTD[[#This Row],[CHARGED DAYS]]-Table_OTOB_YTD[[#This Row],[CONTRACT DAYS]]-Table_OTOB_YTD[[#This Row],[THIRD PARTY DAYS ADDED]]</f>
        <v>-8</v>
      </c>
      <c r="P256" s="98" t="s">
        <v>619</v>
      </c>
      <c r="Q256" s="98" t="s">
        <v>371</v>
      </c>
      <c r="R256" s="99">
        <v>43556</v>
      </c>
      <c r="S25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6" s="95" t="s">
        <v>18</v>
      </c>
      <c r="U256" s="95" t="s">
        <v>18</v>
      </c>
      <c r="V256" s="99" t="s">
        <v>18</v>
      </c>
      <c r="W256" s="99" t="s">
        <v>83</v>
      </c>
      <c r="X256" s="99" t="s">
        <v>141</v>
      </c>
    </row>
    <row r="257" spans="1:24" x14ac:dyDescent="0.3">
      <c r="A257" s="92" t="s">
        <v>41</v>
      </c>
      <c r="B257" s="93" t="s">
        <v>620</v>
      </c>
      <c r="C257" s="94" t="s">
        <v>621</v>
      </c>
      <c r="D257" s="94" t="s">
        <v>622</v>
      </c>
      <c r="E257" s="95">
        <v>44928</v>
      </c>
      <c r="F257" s="96">
        <v>63338504.770000003</v>
      </c>
      <c r="G257" s="96">
        <v>-1916232.8</v>
      </c>
      <c r="H257" s="96">
        <v>0</v>
      </c>
      <c r="I257" s="96">
        <v>64686108.75</v>
      </c>
      <c r="J257" s="96">
        <v>1347603.98</v>
      </c>
      <c r="K257" s="97">
        <v>489</v>
      </c>
      <c r="L257" s="97">
        <v>500</v>
      </c>
      <c r="M257" s="97">
        <v>12</v>
      </c>
      <c r="N257" s="108">
        <v>0</v>
      </c>
      <c r="O257" s="6">
        <f>Table_OTOB_YTD[[#This Row],[CHARGED DAYS]]-Table_OTOB_YTD[[#This Row],[CONTRACT DAYS]]-Table_OTOB_YTD[[#This Row],[THIRD PARTY DAYS ADDED]]</f>
        <v>11</v>
      </c>
      <c r="P257" s="98" t="s">
        <v>619</v>
      </c>
      <c r="Q257" s="98" t="s">
        <v>371</v>
      </c>
      <c r="R257" s="99">
        <v>43556</v>
      </c>
      <c r="S25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7" s="95" t="s">
        <v>18</v>
      </c>
      <c r="U257" s="95" t="s">
        <v>18</v>
      </c>
      <c r="V257" s="99" t="s">
        <v>16</v>
      </c>
      <c r="W257" s="99" t="s">
        <v>91</v>
      </c>
      <c r="X257" s="99" t="s">
        <v>141</v>
      </c>
    </row>
    <row r="258" spans="1:24" x14ac:dyDescent="0.3">
      <c r="A258" s="92" t="s">
        <v>41</v>
      </c>
      <c r="B258" s="93" t="s">
        <v>623</v>
      </c>
      <c r="C258" s="94" t="s">
        <v>382</v>
      </c>
      <c r="D258" s="94" t="s">
        <v>20</v>
      </c>
      <c r="E258" s="95">
        <v>44928</v>
      </c>
      <c r="F258" s="96">
        <v>1741329</v>
      </c>
      <c r="G258" s="96">
        <v>0</v>
      </c>
      <c r="H258" s="96">
        <v>0</v>
      </c>
      <c r="I258" s="96">
        <v>1725144.51</v>
      </c>
      <c r="J258" s="96">
        <v>-16184.49</v>
      </c>
      <c r="K258" s="97">
        <v>281</v>
      </c>
      <c r="L258" s="97">
        <v>283</v>
      </c>
      <c r="M258" s="97">
        <v>0</v>
      </c>
      <c r="N258" s="108">
        <v>0</v>
      </c>
      <c r="O258" s="6">
        <f>Table_OTOB_YTD[[#This Row],[CHARGED DAYS]]-Table_OTOB_YTD[[#This Row],[CONTRACT DAYS]]-Table_OTOB_YTD[[#This Row],[THIRD PARTY DAYS ADDED]]</f>
        <v>2</v>
      </c>
      <c r="P258" s="98" t="s">
        <v>619</v>
      </c>
      <c r="Q258" s="98" t="s">
        <v>371</v>
      </c>
      <c r="R258" s="99">
        <v>43556</v>
      </c>
      <c r="S25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8" s="95" t="s">
        <v>18</v>
      </c>
      <c r="U258" s="95" t="s">
        <v>18</v>
      </c>
      <c r="V258" s="99" t="s">
        <v>18</v>
      </c>
      <c r="W258" s="99" t="s">
        <v>83</v>
      </c>
      <c r="X258" s="99" t="s">
        <v>141</v>
      </c>
    </row>
    <row r="259" spans="1:24" x14ac:dyDescent="0.3">
      <c r="A259" s="92" t="s">
        <v>23</v>
      </c>
      <c r="B259" s="93" t="s">
        <v>624</v>
      </c>
      <c r="C259" s="94" t="s">
        <v>322</v>
      </c>
      <c r="D259" s="94" t="s">
        <v>612</v>
      </c>
      <c r="E259" s="95">
        <v>44929</v>
      </c>
      <c r="F259" s="96">
        <v>1084713.3999999999</v>
      </c>
      <c r="G259" s="96">
        <v>-28460</v>
      </c>
      <c r="H259" s="96">
        <v>0</v>
      </c>
      <c r="I259" s="96">
        <v>948741.25</v>
      </c>
      <c r="J259" s="96">
        <v>-135972.15</v>
      </c>
      <c r="K259" s="97">
        <v>130</v>
      </c>
      <c r="L259" s="97">
        <v>130</v>
      </c>
      <c r="M259" s="97">
        <v>0</v>
      </c>
      <c r="N259" s="108">
        <v>0</v>
      </c>
      <c r="O259" s="6">
        <f>Table_OTOB_YTD[[#This Row],[CHARGED DAYS]]-Table_OTOB_YTD[[#This Row],[CONTRACT DAYS]]-Table_OTOB_YTD[[#This Row],[THIRD PARTY DAYS ADDED]]</f>
        <v>0</v>
      </c>
      <c r="P259" s="98" t="s">
        <v>619</v>
      </c>
      <c r="Q259" s="98" t="s">
        <v>371</v>
      </c>
      <c r="R259" s="99">
        <v>43556</v>
      </c>
      <c r="S25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59" s="95" t="s">
        <v>18</v>
      </c>
      <c r="U259" s="95" t="s">
        <v>18</v>
      </c>
      <c r="V259" s="99" t="s">
        <v>18</v>
      </c>
      <c r="W259" s="99" t="s">
        <v>83</v>
      </c>
      <c r="X259" s="99" t="s">
        <v>141</v>
      </c>
    </row>
    <row r="260" spans="1:24" x14ac:dyDescent="0.3">
      <c r="A260" s="92" t="s">
        <v>98</v>
      </c>
      <c r="B260" s="93" t="s">
        <v>625</v>
      </c>
      <c r="C260" s="94" t="s">
        <v>98</v>
      </c>
      <c r="D260" s="94" t="s">
        <v>626</v>
      </c>
      <c r="E260" s="95">
        <v>44929</v>
      </c>
      <c r="F260" s="96">
        <v>1595824.73</v>
      </c>
      <c r="G260" s="96">
        <v>0</v>
      </c>
      <c r="H260" s="96">
        <v>0</v>
      </c>
      <c r="I260" s="96">
        <v>1563645.61</v>
      </c>
      <c r="J260" s="96">
        <v>-32179.119999999999</v>
      </c>
      <c r="K260" s="97">
        <v>17</v>
      </c>
      <c r="L260" s="97">
        <v>9</v>
      </c>
      <c r="M260" s="97">
        <v>0</v>
      </c>
      <c r="N260" s="108">
        <v>0</v>
      </c>
      <c r="O260" s="6">
        <f>Table_OTOB_YTD[[#This Row],[CHARGED DAYS]]-Table_OTOB_YTD[[#This Row],[CONTRACT DAYS]]-Table_OTOB_YTD[[#This Row],[THIRD PARTY DAYS ADDED]]</f>
        <v>-8</v>
      </c>
      <c r="P260" s="98" t="s">
        <v>619</v>
      </c>
      <c r="Q260" s="98" t="s">
        <v>371</v>
      </c>
      <c r="R260" s="99">
        <v>43556</v>
      </c>
      <c r="S26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0" s="95" t="s">
        <v>18</v>
      </c>
      <c r="U260" s="95" t="s">
        <v>18</v>
      </c>
      <c r="V260" s="99" t="s">
        <v>18</v>
      </c>
      <c r="W260" s="99" t="s">
        <v>83</v>
      </c>
      <c r="X260" s="99" t="s">
        <v>141</v>
      </c>
    </row>
    <row r="261" spans="1:24" x14ac:dyDescent="0.3">
      <c r="A261" s="92" t="s">
        <v>35</v>
      </c>
      <c r="B261" s="93" t="s">
        <v>627</v>
      </c>
      <c r="C261" s="94" t="s">
        <v>121</v>
      </c>
      <c r="D261" s="94" t="s">
        <v>239</v>
      </c>
      <c r="E261" s="95">
        <v>44929</v>
      </c>
      <c r="F261" s="96">
        <v>281620</v>
      </c>
      <c r="G261" s="96">
        <v>0</v>
      </c>
      <c r="H261" s="96">
        <v>0</v>
      </c>
      <c r="I261" s="96">
        <v>267997.59999999998</v>
      </c>
      <c r="J261" s="96">
        <v>-13622.4</v>
      </c>
      <c r="K261" s="97">
        <v>80</v>
      </c>
      <c r="L261" s="97">
        <v>80</v>
      </c>
      <c r="M261" s="97">
        <v>0</v>
      </c>
      <c r="N261" s="108">
        <v>0</v>
      </c>
      <c r="O261" s="6">
        <f>Table_OTOB_YTD[[#This Row],[CHARGED DAYS]]-Table_OTOB_YTD[[#This Row],[CONTRACT DAYS]]-Table_OTOB_YTD[[#This Row],[THIRD PARTY DAYS ADDED]]</f>
        <v>0</v>
      </c>
      <c r="P261" s="98" t="s">
        <v>619</v>
      </c>
      <c r="Q261" s="98" t="s">
        <v>371</v>
      </c>
      <c r="R261" s="99">
        <v>43556</v>
      </c>
      <c r="S26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1" s="95" t="s">
        <v>18</v>
      </c>
      <c r="U261" s="95" t="s">
        <v>18</v>
      </c>
      <c r="V261" s="99" t="s">
        <v>18</v>
      </c>
      <c r="W261" s="99" t="s">
        <v>83</v>
      </c>
      <c r="X261" s="99" t="s">
        <v>141</v>
      </c>
    </row>
    <row r="262" spans="1:24" x14ac:dyDescent="0.3">
      <c r="A262" s="92" t="s">
        <v>77</v>
      </c>
      <c r="B262" s="93" t="s">
        <v>628</v>
      </c>
      <c r="C262" s="94" t="s">
        <v>629</v>
      </c>
      <c r="D262" s="94" t="s">
        <v>22</v>
      </c>
      <c r="E262" s="95">
        <v>44929</v>
      </c>
      <c r="F262" s="96">
        <v>2384074.17</v>
      </c>
      <c r="G262" s="96">
        <v>59123.03</v>
      </c>
      <c r="H262" s="96">
        <v>0</v>
      </c>
      <c r="I262" s="96">
        <v>2401846.3199999998</v>
      </c>
      <c r="J262" s="96">
        <v>17772.150000000001</v>
      </c>
      <c r="K262" s="97">
        <v>216</v>
      </c>
      <c r="L262" s="97">
        <v>254</v>
      </c>
      <c r="M262" s="97">
        <v>15</v>
      </c>
      <c r="N262" s="108">
        <v>0</v>
      </c>
      <c r="O262" s="6">
        <f>Table_OTOB_YTD[[#This Row],[CHARGED DAYS]]-Table_OTOB_YTD[[#This Row],[CONTRACT DAYS]]-Table_OTOB_YTD[[#This Row],[THIRD PARTY DAYS ADDED]]</f>
        <v>38</v>
      </c>
      <c r="P262" s="98" t="s">
        <v>619</v>
      </c>
      <c r="Q262" s="98" t="s">
        <v>371</v>
      </c>
      <c r="R262" s="99">
        <v>43556</v>
      </c>
      <c r="S26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2" s="95" t="s">
        <v>18</v>
      </c>
      <c r="U262" s="95" t="s">
        <v>18</v>
      </c>
      <c r="V262" s="99" t="s">
        <v>16</v>
      </c>
      <c r="W262" s="99" t="s">
        <v>83</v>
      </c>
      <c r="X262" s="99" t="s">
        <v>141</v>
      </c>
    </row>
    <row r="263" spans="1:24" x14ac:dyDescent="0.3">
      <c r="A263" s="92" t="s">
        <v>324</v>
      </c>
      <c r="B263" s="93" t="s">
        <v>630</v>
      </c>
      <c r="C263" s="94" t="s">
        <v>326</v>
      </c>
      <c r="D263" s="94" t="s">
        <v>631</v>
      </c>
      <c r="E263" s="95">
        <v>44931</v>
      </c>
      <c r="F263" s="96">
        <v>413274.25</v>
      </c>
      <c r="G263" s="96">
        <v>2684</v>
      </c>
      <c r="H263" s="96">
        <v>0</v>
      </c>
      <c r="I263" s="96">
        <v>397303.25</v>
      </c>
      <c r="J263" s="96">
        <v>-15971</v>
      </c>
      <c r="K263" s="97">
        <v>68</v>
      </c>
      <c r="L263" s="97">
        <v>31</v>
      </c>
      <c r="M263" s="97">
        <v>0</v>
      </c>
      <c r="N263" s="108">
        <v>0</v>
      </c>
      <c r="O263" s="6">
        <f>Table_OTOB_YTD[[#This Row],[CHARGED DAYS]]-Table_OTOB_YTD[[#This Row],[CONTRACT DAYS]]-Table_OTOB_YTD[[#This Row],[THIRD PARTY DAYS ADDED]]</f>
        <v>-37</v>
      </c>
      <c r="P263" s="98" t="s">
        <v>619</v>
      </c>
      <c r="Q263" s="98" t="s">
        <v>371</v>
      </c>
      <c r="R263" s="99">
        <v>43556</v>
      </c>
      <c r="S26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3" s="95" t="s">
        <v>18</v>
      </c>
      <c r="U263" s="95" t="s">
        <v>18</v>
      </c>
      <c r="V263" s="99" t="s">
        <v>16</v>
      </c>
      <c r="W263" s="99" t="s">
        <v>83</v>
      </c>
      <c r="X263" s="99" t="s">
        <v>141</v>
      </c>
    </row>
    <row r="264" spans="1:24" x14ac:dyDescent="0.3">
      <c r="A264" s="92" t="s">
        <v>109</v>
      </c>
      <c r="B264" s="93" t="s">
        <v>632</v>
      </c>
      <c r="C264" s="94" t="s">
        <v>253</v>
      </c>
      <c r="D264" s="94" t="s">
        <v>111</v>
      </c>
      <c r="E264" s="95">
        <v>44931</v>
      </c>
      <c r="F264" s="96">
        <v>3203181</v>
      </c>
      <c r="G264" s="96">
        <v>202245.6</v>
      </c>
      <c r="H264" s="96">
        <v>0</v>
      </c>
      <c r="I264" s="96">
        <v>3729012.5</v>
      </c>
      <c r="J264" s="96">
        <v>525831.5</v>
      </c>
      <c r="K264" s="97">
        <v>51</v>
      </c>
      <c r="L264" s="97">
        <v>41</v>
      </c>
      <c r="M264" s="97">
        <v>0</v>
      </c>
      <c r="N264" s="108">
        <v>0</v>
      </c>
      <c r="O264" s="6">
        <f>Table_OTOB_YTD[[#This Row],[CHARGED DAYS]]-Table_OTOB_YTD[[#This Row],[CONTRACT DAYS]]-Table_OTOB_YTD[[#This Row],[THIRD PARTY DAYS ADDED]]</f>
        <v>-10</v>
      </c>
      <c r="P264" s="98" t="s">
        <v>619</v>
      </c>
      <c r="Q264" s="98" t="s">
        <v>371</v>
      </c>
      <c r="R264" s="99">
        <v>43556</v>
      </c>
      <c r="S26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4" s="95" t="s">
        <v>18</v>
      </c>
      <c r="U264" s="95" t="s">
        <v>18</v>
      </c>
      <c r="V264" s="99" t="s">
        <v>18</v>
      </c>
      <c r="W264" s="99" t="s">
        <v>83</v>
      </c>
      <c r="X264" s="99" t="s">
        <v>141</v>
      </c>
    </row>
    <row r="265" spans="1:24" x14ac:dyDescent="0.3">
      <c r="A265" s="92" t="s">
        <v>361</v>
      </c>
      <c r="B265" s="93" t="s">
        <v>633</v>
      </c>
      <c r="C265" s="94" t="s">
        <v>634</v>
      </c>
      <c r="D265" s="94" t="s">
        <v>22</v>
      </c>
      <c r="E265" s="95">
        <v>44932</v>
      </c>
      <c r="F265" s="96">
        <v>769194.6</v>
      </c>
      <c r="G265" s="96">
        <v>15521.960000000001</v>
      </c>
      <c r="H265" s="96">
        <v>0</v>
      </c>
      <c r="I265" s="96">
        <v>802383.98</v>
      </c>
      <c r="J265" s="96">
        <v>33189.379999999997</v>
      </c>
      <c r="K265" s="97">
        <v>107</v>
      </c>
      <c r="L265" s="97">
        <v>92</v>
      </c>
      <c r="M265" s="97">
        <v>0</v>
      </c>
      <c r="N265" s="108">
        <v>0</v>
      </c>
      <c r="O265" s="6">
        <f>Table_OTOB_YTD[[#This Row],[CHARGED DAYS]]-Table_OTOB_YTD[[#This Row],[CONTRACT DAYS]]-Table_OTOB_YTD[[#This Row],[THIRD PARTY DAYS ADDED]]</f>
        <v>-15</v>
      </c>
      <c r="P265" s="98" t="s">
        <v>619</v>
      </c>
      <c r="Q265" s="98" t="s">
        <v>371</v>
      </c>
      <c r="R265" s="99">
        <v>43556</v>
      </c>
      <c r="S26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5" s="95" t="s">
        <v>18</v>
      </c>
      <c r="U265" s="95" t="s">
        <v>18</v>
      </c>
      <c r="V265" s="99" t="s">
        <v>18</v>
      </c>
      <c r="W265" s="99" t="s">
        <v>83</v>
      </c>
      <c r="X265" s="99" t="s">
        <v>141</v>
      </c>
    </row>
    <row r="266" spans="1:24" x14ac:dyDescent="0.3">
      <c r="A266" s="92" t="s">
        <v>35</v>
      </c>
      <c r="B266" s="93" t="s">
        <v>635</v>
      </c>
      <c r="C266" s="94" t="s">
        <v>106</v>
      </c>
      <c r="D266" s="94" t="s">
        <v>22</v>
      </c>
      <c r="E266" s="95">
        <v>44932</v>
      </c>
      <c r="F266" s="96">
        <v>1594107</v>
      </c>
      <c r="G266" s="96">
        <v>-28185.91</v>
      </c>
      <c r="H266" s="96">
        <v>0</v>
      </c>
      <c r="I266" s="96">
        <v>1545162.21</v>
      </c>
      <c r="J266" s="96">
        <v>-48944.79</v>
      </c>
      <c r="K266" s="97">
        <v>148</v>
      </c>
      <c r="L266" s="97">
        <v>140</v>
      </c>
      <c r="M266" s="97">
        <v>0</v>
      </c>
      <c r="N266" s="108">
        <v>0</v>
      </c>
      <c r="O266" s="6">
        <f>Table_OTOB_YTD[[#This Row],[CHARGED DAYS]]-Table_OTOB_YTD[[#This Row],[CONTRACT DAYS]]-Table_OTOB_YTD[[#This Row],[THIRD PARTY DAYS ADDED]]</f>
        <v>-8</v>
      </c>
      <c r="P266" s="98" t="s">
        <v>619</v>
      </c>
      <c r="Q266" s="98" t="s">
        <v>371</v>
      </c>
      <c r="R266" s="99">
        <v>43556</v>
      </c>
      <c r="S26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6" s="95" t="s">
        <v>18</v>
      </c>
      <c r="U266" s="95" t="s">
        <v>18</v>
      </c>
      <c r="V266" s="99" t="s">
        <v>18</v>
      </c>
      <c r="W266" s="99" t="s">
        <v>83</v>
      </c>
      <c r="X266" s="99" t="s">
        <v>141</v>
      </c>
    </row>
    <row r="267" spans="1:24" x14ac:dyDescent="0.3">
      <c r="A267" s="92" t="s">
        <v>17</v>
      </c>
      <c r="B267" s="93" t="s">
        <v>636</v>
      </c>
      <c r="C267" s="94" t="s">
        <v>89</v>
      </c>
      <c r="D267" s="94" t="s">
        <v>637</v>
      </c>
      <c r="E267" s="95">
        <v>44934</v>
      </c>
      <c r="F267" s="96">
        <v>1965251.62</v>
      </c>
      <c r="G267" s="96">
        <v>14826.95</v>
      </c>
      <c r="H267" s="96">
        <v>0</v>
      </c>
      <c r="I267" s="96">
        <v>2279158.1</v>
      </c>
      <c r="J267" s="96">
        <v>313906.48</v>
      </c>
      <c r="K267" s="97">
        <v>62</v>
      </c>
      <c r="L267" s="97">
        <v>56</v>
      </c>
      <c r="M267" s="97">
        <v>0</v>
      </c>
      <c r="N267" s="108">
        <v>0</v>
      </c>
      <c r="O267" s="6">
        <f>Table_OTOB_YTD[[#This Row],[CHARGED DAYS]]-Table_OTOB_YTD[[#This Row],[CONTRACT DAYS]]-Table_OTOB_YTD[[#This Row],[THIRD PARTY DAYS ADDED]]</f>
        <v>-6</v>
      </c>
      <c r="P267" s="98" t="s">
        <v>619</v>
      </c>
      <c r="Q267" s="98" t="s">
        <v>371</v>
      </c>
      <c r="R267" s="99">
        <v>43556</v>
      </c>
      <c r="S26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7" s="95" t="s">
        <v>18</v>
      </c>
      <c r="U267" s="95" t="s">
        <v>18</v>
      </c>
      <c r="V267" s="99" t="s">
        <v>16</v>
      </c>
      <c r="W267" s="99" t="s">
        <v>83</v>
      </c>
      <c r="X267" s="99" t="s">
        <v>141</v>
      </c>
    </row>
    <row r="268" spans="1:24" x14ac:dyDescent="0.3">
      <c r="A268" s="92" t="s">
        <v>361</v>
      </c>
      <c r="B268" s="93" t="s">
        <v>638</v>
      </c>
      <c r="C268" s="94" t="s">
        <v>476</v>
      </c>
      <c r="D268" s="94" t="s">
        <v>639</v>
      </c>
      <c r="E268" s="95">
        <v>44935</v>
      </c>
      <c r="F268" s="96">
        <v>714693.59</v>
      </c>
      <c r="G268" s="96">
        <v>6776.52</v>
      </c>
      <c r="H268" s="96">
        <v>0</v>
      </c>
      <c r="I268" s="96">
        <v>643415.05000000005</v>
      </c>
      <c r="J268" s="96">
        <v>-71278.539999999994</v>
      </c>
      <c r="K268" s="97">
        <v>28</v>
      </c>
      <c r="L268" s="97">
        <v>41</v>
      </c>
      <c r="M268" s="97">
        <v>13</v>
      </c>
      <c r="N268" s="108">
        <v>0</v>
      </c>
      <c r="O268" s="6">
        <f>Table_OTOB_YTD[[#This Row],[CHARGED DAYS]]-Table_OTOB_YTD[[#This Row],[CONTRACT DAYS]]-Table_OTOB_YTD[[#This Row],[THIRD PARTY DAYS ADDED]]</f>
        <v>13</v>
      </c>
      <c r="P268" s="98" t="s">
        <v>619</v>
      </c>
      <c r="Q268" s="98" t="s">
        <v>371</v>
      </c>
      <c r="R268" s="99">
        <v>43556</v>
      </c>
      <c r="S26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8" s="95" t="s">
        <v>18</v>
      </c>
      <c r="U268" s="95" t="s">
        <v>18</v>
      </c>
      <c r="V268" s="99" t="s">
        <v>18</v>
      </c>
      <c r="W268" s="99" t="s">
        <v>83</v>
      </c>
      <c r="X268" s="99" t="s">
        <v>141</v>
      </c>
    </row>
    <row r="269" spans="1:24" x14ac:dyDescent="0.3">
      <c r="A269" s="92" t="s">
        <v>98</v>
      </c>
      <c r="B269" s="93" t="s">
        <v>640</v>
      </c>
      <c r="C269" s="94" t="s">
        <v>641</v>
      </c>
      <c r="D269" s="94" t="s">
        <v>642</v>
      </c>
      <c r="E269" s="95">
        <v>44935</v>
      </c>
      <c r="F269" s="96">
        <v>3220733.83</v>
      </c>
      <c r="G269" s="96">
        <v>230680.32000000001</v>
      </c>
      <c r="H269" s="96">
        <v>0</v>
      </c>
      <c r="I269" s="96">
        <v>3322208.65</v>
      </c>
      <c r="J269" s="96">
        <v>101474.82</v>
      </c>
      <c r="K269" s="97">
        <v>118</v>
      </c>
      <c r="L269" s="97">
        <v>144</v>
      </c>
      <c r="M269" s="97">
        <v>60</v>
      </c>
      <c r="N269" s="108">
        <v>0</v>
      </c>
      <c r="O269" s="6">
        <f>Table_OTOB_YTD[[#This Row],[CHARGED DAYS]]-Table_OTOB_YTD[[#This Row],[CONTRACT DAYS]]-Table_OTOB_YTD[[#This Row],[THIRD PARTY DAYS ADDED]]</f>
        <v>26</v>
      </c>
      <c r="P269" s="98" t="s">
        <v>619</v>
      </c>
      <c r="Q269" s="98" t="s">
        <v>371</v>
      </c>
      <c r="R269" s="99">
        <v>43556</v>
      </c>
      <c r="S26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69" s="95" t="s">
        <v>18</v>
      </c>
      <c r="U269" s="95" t="s">
        <v>18</v>
      </c>
      <c r="V269" s="99" t="s">
        <v>18</v>
      </c>
      <c r="W269" s="99" t="s">
        <v>83</v>
      </c>
      <c r="X269" s="99" t="s">
        <v>141</v>
      </c>
    </row>
    <row r="270" spans="1:24" x14ac:dyDescent="0.3">
      <c r="A270" s="92" t="s">
        <v>98</v>
      </c>
      <c r="B270" s="93" t="s">
        <v>643</v>
      </c>
      <c r="C270" s="94" t="s">
        <v>98</v>
      </c>
      <c r="D270" s="94" t="s">
        <v>20</v>
      </c>
      <c r="E270" s="95">
        <v>44935</v>
      </c>
      <c r="F270" s="96">
        <v>451441.8</v>
      </c>
      <c r="G270" s="96">
        <v>85230</v>
      </c>
      <c r="H270" s="96">
        <v>0</v>
      </c>
      <c r="I270" s="96">
        <v>742893.11</v>
      </c>
      <c r="J270" s="96">
        <v>291451.31</v>
      </c>
      <c r="K270" s="97">
        <v>60</v>
      </c>
      <c r="L270" s="97">
        <v>74</v>
      </c>
      <c r="M270" s="97">
        <v>20</v>
      </c>
      <c r="N270" s="108">
        <v>0</v>
      </c>
      <c r="O270" s="6">
        <f>Table_OTOB_YTD[[#This Row],[CHARGED DAYS]]-Table_OTOB_YTD[[#This Row],[CONTRACT DAYS]]-Table_OTOB_YTD[[#This Row],[THIRD PARTY DAYS ADDED]]</f>
        <v>14</v>
      </c>
      <c r="P270" s="98" t="s">
        <v>619</v>
      </c>
      <c r="Q270" s="98" t="s">
        <v>371</v>
      </c>
      <c r="R270" s="99">
        <v>43556</v>
      </c>
      <c r="S27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0" s="95" t="s">
        <v>18</v>
      </c>
      <c r="U270" s="95" t="s">
        <v>18</v>
      </c>
      <c r="V270" s="99" t="s">
        <v>18</v>
      </c>
      <c r="W270" s="99" t="s">
        <v>83</v>
      </c>
      <c r="X270" s="99" t="s">
        <v>141</v>
      </c>
    </row>
    <row r="271" spans="1:24" x14ac:dyDescent="0.3">
      <c r="A271" s="92" t="s">
        <v>324</v>
      </c>
      <c r="B271" s="93" t="s">
        <v>644</v>
      </c>
      <c r="C271" s="94" t="s">
        <v>645</v>
      </c>
      <c r="D271" s="94" t="s">
        <v>646</v>
      </c>
      <c r="E271" s="95">
        <v>44936</v>
      </c>
      <c r="F271" s="96">
        <v>5068391.33</v>
      </c>
      <c r="G271" s="96">
        <v>37971.9</v>
      </c>
      <c r="H271" s="96">
        <v>0</v>
      </c>
      <c r="I271" s="96">
        <v>5117454.92</v>
      </c>
      <c r="J271" s="96">
        <v>49063.59</v>
      </c>
      <c r="K271" s="97">
        <v>306</v>
      </c>
      <c r="L271" s="97">
        <v>355</v>
      </c>
      <c r="M271" s="97">
        <v>50</v>
      </c>
      <c r="N271" s="108">
        <v>0</v>
      </c>
      <c r="O271" s="6">
        <f>Table_OTOB_YTD[[#This Row],[CHARGED DAYS]]-Table_OTOB_YTD[[#This Row],[CONTRACT DAYS]]-Table_OTOB_YTD[[#This Row],[THIRD PARTY DAYS ADDED]]</f>
        <v>49</v>
      </c>
      <c r="P271" s="98" t="s">
        <v>619</v>
      </c>
      <c r="Q271" s="98" t="s">
        <v>371</v>
      </c>
      <c r="R271" s="99">
        <v>43556</v>
      </c>
      <c r="S27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1" s="95" t="s">
        <v>18</v>
      </c>
      <c r="U271" s="95" t="s">
        <v>18</v>
      </c>
      <c r="V271" s="99" t="s">
        <v>18</v>
      </c>
      <c r="W271" s="99" t="s">
        <v>83</v>
      </c>
      <c r="X271" s="99" t="s">
        <v>141</v>
      </c>
    </row>
    <row r="272" spans="1:24" x14ac:dyDescent="0.3">
      <c r="A272" s="92" t="s">
        <v>110</v>
      </c>
      <c r="B272" s="93" t="s">
        <v>647</v>
      </c>
      <c r="C272" s="94" t="s">
        <v>494</v>
      </c>
      <c r="D272" s="94" t="s">
        <v>111</v>
      </c>
      <c r="E272" s="95">
        <v>44936</v>
      </c>
      <c r="F272" s="96">
        <v>2452566.08</v>
      </c>
      <c r="G272" s="96">
        <v>0</v>
      </c>
      <c r="H272" s="96">
        <v>0</v>
      </c>
      <c r="I272" s="96">
        <v>2562876.7200000002</v>
      </c>
      <c r="J272" s="96">
        <v>110310.64</v>
      </c>
      <c r="K272" s="97">
        <v>28</v>
      </c>
      <c r="L272" s="97">
        <v>28</v>
      </c>
      <c r="M272" s="97">
        <v>0</v>
      </c>
      <c r="N272" s="108">
        <v>0</v>
      </c>
      <c r="O272" s="6">
        <f>Table_OTOB_YTD[[#This Row],[CHARGED DAYS]]-Table_OTOB_YTD[[#This Row],[CONTRACT DAYS]]-Table_OTOB_YTD[[#This Row],[THIRD PARTY DAYS ADDED]]</f>
        <v>0</v>
      </c>
      <c r="P272" s="98" t="s">
        <v>619</v>
      </c>
      <c r="Q272" s="98" t="s">
        <v>371</v>
      </c>
      <c r="R272" s="99">
        <v>43556</v>
      </c>
      <c r="S2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2" s="95" t="s">
        <v>18</v>
      </c>
      <c r="U272" s="95" t="s">
        <v>18</v>
      </c>
      <c r="V272" s="99" t="s">
        <v>18</v>
      </c>
      <c r="W272" s="99" t="s">
        <v>83</v>
      </c>
      <c r="X272" s="99" t="s">
        <v>141</v>
      </c>
    </row>
    <row r="273" spans="1:24" x14ac:dyDescent="0.3">
      <c r="A273" s="92" t="s">
        <v>23</v>
      </c>
      <c r="B273" s="93" t="s">
        <v>648</v>
      </c>
      <c r="C273" s="94" t="s">
        <v>322</v>
      </c>
      <c r="D273" s="94" t="s">
        <v>649</v>
      </c>
      <c r="E273" s="95">
        <v>44937</v>
      </c>
      <c r="F273" s="96">
        <v>4596548</v>
      </c>
      <c r="G273" s="96">
        <v>35839.919999999998</v>
      </c>
      <c r="H273" s="96">
        <v>0</v>
      </c>
      <c r="I273" s="96">
        <v>4177120.13</v>
      </c>
      <c r="J273" s="96">
        <v>-419427.87</v>
      </c>
      <c r="K273" s="97">
        <v>193</v>
      </c>
      <c r="L273" s="97">
        <v>336</v>
      </c>
      <c r="M273" s="97">
        <v>0</v>
      </c>
      <c r="N273" s="108">
        <v>0</v>
      </c>
      <c r="O273" s="6">
        <f>Table_OTOB_YTD[[#This Row],[CHARGED DAYS]]-Table_OTOB_YTD[[#This Row],[CONTRACT DAYS]]-Table_OTOB_YTD[[#This Row],[THIRD PARTY DAYS ADDED]]</f>
        <v>143</v>
      </c>
      <c r="P273" s="98" t="s">
        <v>619</v>
      </c>
      <c r="Q273" s="98" t="s">
        <v>371</v>
      </c>
      <c r="R273" s="99">
        <v>43556</v>
      </c>
      <c r="S2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3" s="95" t="s">
        <v>18</v>
      </c>
      <c r="U273" s="95" t="s">
        <v>18</v>
      </c>
      <c r="V273" s="99" t="s">
        <v>18</v>
      </c>
      <c r="W273" s="99" t="s">
        <v>83</v>
      </c>
      <c r="X273" s="99" t="s">
        <v>141</v>
      </c>
    </row>
    <row r="274" spans="1:24" x14ac:dyDescent="0.3">
      <c r="A274" s="92" t="s">
        <v>17</v>
      </c>
      <c r="B274" s="93" t="s">
        <v>650</v>
      </c>
      <c r="C274" s="94" t="s">
        <v>651</v>
      </c>
      <c r="D274" s="94" t="s">
        <v>652</v>
      </c>
      <c r="E274" s="95">
        <v>44937</v>
      </c>
      <c r="F274" s="96">
        <v>7444233.2999999998</v>
      </c>
      <c r="G274" s="96">
        <v>302694.02</v>
      </c>
      <c r="H274" s="96">
        <v>0</v>
      </c>
      <c r="I274" s="96">
        <v>7187517.0800000001</v>
      </c>
      <c r="J274" s="96">
        <v>-256716.22</v>
      </c>
      <c r="K274" s="97">
        <v>454</v>
      </c>
      <c r="L274" s="97">
        <v>495</v>
      </c>
      <c r="M274" s="97">
        <v>43</v>
      </c>
      <c r="N274" s="108">
        <v>0</v>
      </c>
      <c r="O274" s="6">
        <f>Table_OTOB_YTD[[#This Row],[CHARGED DAYS]]-Table_OTOB_YTD[[#This Row],[CONTRACT DAYS]]-Table_OTOB_YTD[[#This Row],[THIRD PARTY DAYS ADDED]]</f>
        <v>41</v>
      </c>
      <c r="P274" s="98" t="s">
        <v>619</v>
      </c>
      <c r="Q274" s="98" t="s">
        <v>371</v>
      </c>
      <c r="R274" s="99">
        <v>43556</v>
      </c>
      <c r="S2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4" s="95" t="s">
        <v>18</v>
      </c>
      <c r="U274" s="95" t="s">
        <v>18</v>
      </c>
      <c r="V274" s="99" t="s">
        <v>18</v>
      </c>
      <c r="W274" s="99" t="s">
        <v>83</v>
      </c>
      <c r="X274" s="99" t="s">
        <v>141</v>
      </c>
    </row>
    <row r="275" spans="1:24" x14ac:dyDescent="0.3">
      <c r="A275" s="92" t="s">
        <v>25</v>
      </c>
      <c r="B275" s="93" t="s">
        <v>653</v>
      </c>
      <c r="C275" s="94" t="s">
        <v>25</v>
      </c>
      <c r="D275" s="94" t="s">
        <v>400</v>
      </c>
      <c r="E275" s="95">
        <v>44937</v>
      </c>
      <c r="F275" s="96">
        <v>1235537.08</v>
      </c>
      <c r="G275" s="96">
        <v>0</v>
      </c>
      <c r="H275" s="96">
        <v>0</v>
      </c>
      <c r="I275" s="96">
        <v>1268103.48</v>
      </c>
      <c r="J275" s="96">
        <v>32566.400000000001</v>
      </c>
      <c r="K275" s="97">
        <v>300</v>
      </c>
      <c r="L275" s="97">
        <v>243</v>
      </c>
      <c r="M275" s="97">
        <v>0</v>
      </c>
      <c r="N275" s="108">
        <v>0</v>
      </c>
      <c r="O275" s="6">
        <f>Table_OTOB_YTD[[#This Row],[CHARGED DAYS]]-Table_OTOB_YTD[[#This Row],[CONTRACT DAYS]]-Table_OTOB_YTD[[#This Row],[THIRD PARTY DAYS ADDED]]</f>
        <v>-57</v>
      </c>
      <c r="P275" s="98" t="s">
        <v>619</v>
      </c>
      <c r="Q275" s="98" t="s">
        <v>371</v>
      </c>
      <c r="R275" s="99">
        <v>43556</v>
      </c>
      <c r="S2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5" s="95" t="s">
        <v>18</v>
      </c>
      <c r="U275" s="95" t="s">
        <v>18</v>
      </c>
      <c r="V275" s="99" t="s">
        <v>18</v>
      </c>
      <c r="W275" s="99" t="s">
        <v>83</v>
      </c>
      <c r="X275" s="99" t="s">
        <v>141</v>
      </c>
    </row>
    <row r="276" spans="1:24" x14ac:dyDescent="0.3">
      <c r="A276" s="92" t="s">
        <v>31</v>
      </c>
      <c r="B276" s="93" t="s">
        <v>654</v>
      </c>
      <c r="C276" s="94" t="s">
        <v>32</v>
      </c>
      <c r="D276" s="94" t="s">
        <v>20</v>
      </c>
      <c r="E276" s="95">
        <v>44937</v>
      </c>
      <c r="F276" s="96">
        <v>877513.25</v>
      </c>
      <c r="G276" s="96">
        <v>-21562.65</v>
      </c>
      <c r="H276" s="96">
        <v>7502.1</v>
      </c>
      <c r="I276" s="96">
        <v>826498.78</v>
      </c>
      <c r="J276" s="96">
        <v>-58516.57</v>
      </c>
      <c r="K276" s="97">
        <v>140</v>
      </c>
      <c r="L276" s="97">
        <v>140</v>
      </c>
      <c r="M276" s="97">
        <v>0</v>
      </c>
      <c r="N276" s="108">
        <v>0</v>
      </c>
      <c r="O276" s="6">
        <f>Table_OTOB_YTD[[#This Row],[CHARGED DAYS]]-Table_OTOB_YTD[[#This Row],[CONTRACT DAYS]]-Table_OTOB_YTD[[#This Row],[THIRD PARTY DAYS ADDED]]</f>
        <v>0</v>
      </c>
      <c r="P276" s="98" t="s">
        <v>619</v>
      </c>
      <c r="Q276" s="98" t="s">
        <v>371</v>
      </c>
      <c r="R276" s="99">
        <v>43556</v>
      </c>
      <c r="S2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6" s="95" t="s">
        <v>18</v>
      </c>
      <c r="U276" s="95" t="s">
        <v>18</v>
      </c>
      <c r="V276" s="99" t="s">
        <v>18</v>
      </c>
      <c r="W276" s="99" t="s">
        <v>83</v>
      </c>
      <c r="X276" s="99" t="s">
        <v>141</v>
      </c>
    </row>
    <row r="277" spans="1:24" x14ac:dyDescent="0.3">
      <c r="A277" s="92" t="s">
        <v>88</v>
      </c>
      <c r="B277" s="93" t="s">
        <v>655</v>
      </c>
      <c r="C277" s="94" t="s">
        <v>289</v>
      </c>
      <c r="D277" s="94" t="s">
        <v>656</v>
      </c>
      <c r="E277" s="95">
        <v>44938</v>
      </c>
      <c r="F277" s="96">
        <v>9215103.3399999999</v>
      </c>
      <c r="G277" s="96">
        <v>175078.82</v>
      </c>
      <c r="H277" s="96">
        <v>0</v>
      </c>
      <c r="I277" s="96">
        <v>9650151.3699999992</v>
      </c>
      <c r="J277" s="96">
        <v>435048.03</v>
      </c>
      <c r="K277" s="97">
        <v>409</v>
      </c>
      <c r="L277" s="97">
        <v>186</v>
      </c>
      <c r="M277" s="97">
        <v>3</v>
      </c>
      <c r="N277" s="108">
        <v>0</v>
      </c>
      <c r="O277" s="6">
        <f>Table_OTOB_YTD[[#This Row],[CHARGED DAYS]]-Table_OTOB_YTD[[#This Row],[CONTRACT DAYS]]-Table_OTOB_YTD[[#This Row],[THIRD PARTY DAYS ADDED]]</f>
        <v>-223</v>
      </c>
      <c r="P277" s="98" t="s">
        <v>619</v>
      </c>
      <c r="Q277" s="98" t="s">
        <v>371</v>
      </c>
      <c r="R277" s="99">
        <v>43556</v>
      </c>
      <c r="S2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7" s="95" t="s">
        <v>18</v>
      </c>
      <c r="U277" s="95" t="s">
        <v>18</v>
      </c>
      <c r="V277" s="99" t="s">
        <v>18</v>
      </c>
      <c r="W277" s="99" t="s">
        <v>83</v>
      </c>
      <c r="X277" s="99" t="s">
        <v>141</v>
      </c>
    </row>
    <row r="278" spans="1:24" x14ac:dyDescent="0.3">
      <c r="A278" s="92" t="s">
        <v>109</v>
      </c>
      <c r="B278" s="93" t="s">
        <v>657</v>
      </c>
      <c r="C278" s="94" t="s">
        <v>124</v>
      </c>
      <c r="D278" s="94" t="s">
        <v>658</v>
      </c>
      <c r="E278" s="95">
        <v>44938</v>
      </c>
      <c r="F278" s="96">
        <v>3356260.98</v>
      </c>
      <c r="G278" s="96">
        <v>600508.9</v>
      </c>
      <c r="H278" s="96">
        <v>0</v>
      </c>
      <c r="I278" s="96">
        <v>4321372.24</v>
      </c>
      <c r="J278" s="96">
        <v>965111.26</v>
      </c>
      <c r="K278" s="97">
        <v>68</v>
      </c>
      <c r="L278" s="97">
        <v>122</v>
      </c>
      <c r="M278" s="97">
        <v>54</v>
      </c>
      <c r="N278" s="108">
        <v>0</v>
      </c>
      <c r="O278" s="6">
        <f>Table_OTOB_YTD[[#This Row],[CHARGED DAYS]]-Table_OTOB_YTD[[#This Row],[CONTRACT DAYS]]-Table_OTOB_YTD[[#This Row],[THIRD PARTY DAYS ADDED]]</f>
        <v>54</v>
      </c>
      <c r="P278" s="98" t="s">
        <v>619</v>
      </c>
      <c r="Q278" s="98" t="s">
        <v>371</v>
      </c>
      <c r="R278" s="99">
        <v>43556</v>
      </c>
      <c r="S27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8" s="95" t="s">
        <v>18</v>
      </c>
      <c r="U278" s="95" t="s">
        <v>18</v>
      </c>
      <c r="V278" s="99" t="s">
        <v>18</v>
      </c>
      <c r="W278" s="99" t="s">
        <v>83</v>
      </c>
      <c r="X278" s="99" t="s">
        <v>141</v>
      </c>
    </row>
    <row r="279" spans="1:24" x14ac:dyDescent="0.3">
      <c r="A279" s="92" t="s">
        <v>17</v>
      </c>
      <c r="B279" s="93" t="s">
        <v>659</v>
      </c>
      <c r="C279" s="94" t="s">
        <v>257</v>
      </c>
      <c r="D279" s="94" t="s">
        <v>660</v>
      </c>
      <c r="E279" s="95">
        <v>44939</v>
      </c>
      <c r="F279" s="96">
        <v>1115938.48</v>
      </c>
      <c r="G279" s="96">
        <v>183639.03</v>
      </c>
      <c r="H279" s="96">
        <v>0</v>
      </c>
      <c r="I279" s="96">
        <v>1171961.8799999999</v>
      </c>
      <c r="J279" s="96">
        <v>56023.4</v>
      </c>
      <c r="K279" s="97">
        <v>24</v>
      </c>
      <c r="L279" s="97">
        <v>24</v>
      </c>
      <c r="M279" s="97">
        <v>0</v>
      </c>
      <c r="N279" s="108">
        <v>0</v>
      </c>
      <c r="O279" s="6">
        <f>Table_OTOB_YTD[[#This Row],[CHARGED DAYS]]-Table_OTOB_YTD[[#This Row],[CONTRACT DAYS]]-Table_OTOB_YTD[[#This Row],[THIRD PARTY DAYS ADDED]]</f>
        <v>0</v>
      </c>
      <c r="P279" s="98" t="s">
        <v>619</v>
      </c>
      <c r="Q279" s="98" t="s">
        <v>371</v>
      </c>
      <c r="R279" s="99">
        <v>43556</v>
      </c>
      <c r="S27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79" s="95" t="s">
        <v>18</v>
      </c>
      <c r="U279" s="95" t="s">
        <v>18</v>
      </c>
      <c r="V279" s="99" t="s">
        <v>16</v>
      </c>
      <c r="W279" s="99" t="s">
        <v>83</v>
      </c>
      <c r="X279" s="99" t="s">
        <v>141</v>
      </c>
    </row>
    <row r="280" spans="1:24" x14ac:dyDescent="0.3">
      <c r="A280" s="92" t="s">
        <v>17</v>
      </c>
      <c r="B280" s="93" t="s">
        <v>661</v>
      </c>
      <c r="C280" s="94" t="s">
        <v>39</v>
      </c>
      <c r="D280" s="94" t="s">
        <v>662</v>
      </c>
      <c r="E280" s="95">
        <v>44939</v>
      </c>
      <c r="F280" s="96">
        <v>2285064.75</v>
      </c>
      <c r="G280" s="96">
        <v>22557.360000000001</v>
      </c>
      <c r="H280" s="96">
        <v>0</v>
      </c>
      <c r="I280" s="96">
        <v>2130498.39</v>
      </c>
      <c r="J280" s="96">
        <v>-154566.35999999999</v>
      </c>
      <c r="K280" s="97">
        <v>103</v>
      </c>
      <c r="L280" s="97">
        <v>81</v>
      </c>
      <c r="M280" s="97">
        <v>0</v>
      </c>
      <c r="N280" s="108">
        <v>0</v>
      </c>
      <c r="O280" s="6">
        <f>Table_OTOB_YTD[[#This Row],[CHARGED DAYS]]-Table_OTOB_YTD[[#This Row],[CONTRACT DAYS]]-Table_OTOB_YTD[[#This Row],[THIRD PARTY DAYS ADDED]]</f>
        <v>-22</v>
      </c>
      <c r="P280" s="98" t="s">
        <v>619</v>
      </c>
      <c r="Q280" s="98" t="s">
        <v>371</v>
      </c>
      <c r="R280" s="99">
        <v>43556</v>
      </c>
      <c r="S28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0" s="95" t="s">
        <v>18</v>
      </c>
      <c r="U280" s="95" t="s">
        <v>18</v>
      </c>
      <c r="V280" s="99" t="s">
        <v>18</v>
      </c>
      <c r="W280" s="99" t="s">
        <v>83</v>
      </c>
      <c r="X280" s="99" t="s">
        <v>141</v>
      </c>
    </row>
    <row r="281" spans="1:24" x14ac:dyDescent="0.3">
      <c r="A281" s="92" t="s">
        <v>25</v>
      </c>
      <c r="B281" s="93" t="s">
        <v>663</v>
      </c>
      <c r="C281" s="94" t="s">
        <v>133</v>
      </c>
      <c r="D281" s="94" t="s">
        <v>194</v>
      </c>
      <c r="E281" s="95">
        <v>44939</v>
      </c>
      <c r="F281" s="96">
        <v>1399629.03</v>
      </c>
      <c r="G281" s="96">
        <v>202417.30000000002</v>
      </c>
      <c r="H281" s="96">
        <v>0</v>
      </c>
      <c r="I281" s="96">
        <v>1449415.17</v>
      </c>
      <c r="J281" s="96">
        <v>49786.14</v>
      </c>
      <c r="K281" s="97">
        <v>166</v>
      </c>
      <c r="L281" s="97">
        <v>209</v>
      </c>
      <c r="M281" s="97">
        <v>16</v>
      </c>
      <c r="N281" s="108">
        <v>0</v>
      </c>
      <c r="O281" s="6">
        <f>Table_OTOB_YTD[[#This Row],[CHARGED DAYS]]-Table_OTOB_YTD[[#This Row],[CONTRACT DAYS]]-Table_OTOB_YTD[[#This Row],[THIRD PARTY DAYS ADDED]]</f>
        <v>43</v>
      </c>
      <c r="P281" s="98" t="s">
        <v>619</v>
      </c>
      <c r="Q281" s="98" t="s">
        <v>371</v>
      </c>
      <c r="R281" s="99">
        <v>43556</v>
      </c>
      <c r="S28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1" s="95" t="s">
        <v>18</v>
      </c>
      <c r="U281" s="95" t="s">
        <v>18</v>
      </c>
      <c r="V281" s="99" t="s">
        <v>18</v>
      </c>
      <c r="W281" s="99" t="s">
        <v>83</v>
      </c>
      <c r="X281" s="99" t="s">
        <v>141</v>
      </c>
    </row>
    <row r="282" spans="1:24" x14ac:dyDescent="0.3">
      <c r="A282" s="92" t="s">
        <v>25</v>
      </c>
      <c r="B282" s="93" t="s">
        <v>664</v>
      </c>
      <c r="C282" s="94" t="s">
        <v>133</v>
      </c>
      <c r="D282" s="94" t="s">
        <v>665</v>
      </c>
      <c r="E282" s="95">
        <v>44939</v>
      </c>
      <c r="F282" s="96">
        <v>6206913.0800000001</v>
      </c>
      <c r="G282" s="96">
        <v>518754.76</v>
      </c>
      <c r="H282" s="96">
        <v>0</v>
      </c>
      <c r="I282" s="96">
        <v>6223403.7300000004</v>
      </c>
      <c r="J282" s="96">
        <v>16490.650000000001</v>
      </c>
      <c r="K282" s="97">
        <v>226</v>
      </c>
      <c r="L282" s="97">
        <v>238</v>
      </c>
      <c r="M282" s="97">
        <v>12</v>
      </c>
      <c r="N282" s="108">
        <v>0</v>
      </c>
      <c r="O282" s="6">
        <f>Table_OTOB_YTD[[#This Row],[CHARGED DAYS]]-Table_OTOB_YTD[[#This Row],[CONTRACT DAYS]]-Table_OTOB_YTD[[#This Row],[THIRD PARTY DAYS ADDED]]</f>
        <v>12</v>
      </c>
      <c r="P282" s="98" t="s">
        <v>619</v>
      </c>
      <c r="Q282" s="98" t="s">
        <v>371</v>
      </c>
      <c r="R282" s="99">
        <v>43556</v>
      </c>
      <c r="S28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2" s="95" t="s">
        <v>18</v>
      </c>
      <c r="U282" s="95" t="s">
        <v>18</v>
      </c>
      <c r="V282" s="99" t="s">
        <v>18</v>
      </c>
      <c r="W282" s="99" t="s">
        <v>83</v>
      </c>
      <c r="X282" s="99" t="s">
        <v>141</v>
      </c>
    </row>
    <row r="283" spans="1:24" x14ac:dyDescent="0.3">
      <c r="A283" s="92" t="s">
        <v>361</v>
      </c>
      <c r="B283" s="93" t="s">
        <v>666</v>
      </c>
      <c r="C283" s="94" t="s">
        <v>667</v>
      </c>
      <c r="D283" s="94" t="s">
        <v>668</v>
      </c>
      <c r="E283" s="95">
        <v>44939</v>
      </c>
      <c r="F283" s="96">
        <v>1069599.97</v>
      </c>
      <c r="G283" s="96">
        <v>0</v>
      </c>
      <c r="H283" s="96">
        <v>0</v>
      </c>
      <c r="I283" s="96">
        <v>1091307.53</v>
      </c>
      <c r="J283" s="96">
        <v>21707.56</v>
      </c>
      <c r="K283" s="97">
        <v>180</v>
      </c>
      <c r="L283" s="97">
        <v>112</v>
      </c>
      <c r="M283" s="97">
        <v>0</v>
      </c>
      <c r="N283" s="108">
        <v>0</v>
      </c>
      <c r="O283" s="6">
        <f>Table_OTOB_YTD[[#This Row],[CHARGED DAYS]]-Table_OTOB_YTD[[#This Row],[CONTRACT DAYS]]-Table_OTOB_YTD[[#This Row],[THIRD PARTY DAYS ADDED]]</f>
        <v>-68</v>
      </c>
      <c r="P283" s="98" t="s">
        <v>619</v>
      </c>
      <c r="Q283" s="98" t="s">
        <v>371</v>
      </c>
      <c r="R283" s="99">
        <v>43556</v>
      </c>
      <c r="S28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3" s="95" t="s">
        <v>18</v>
      </c>
      <c r="U283" s="95" t="s">
        <v>18</v>
      </c>
      <c r="V283" s="99" t="s">
        <v>18</v>
      </c>
      <c r="W283" s="99" t="s">
        <v>83</v>
      </c>
      <c r="X283" s="99" t="s">
        <v>141</v>
      </c>
    </row>
    <row r="284" spans="1:24" x14ac:dyDescent="0.3">
      <c r="A284" s="92" t="s">
        <v>41</v>
      </c>
      <c r="B284" s="93" t="s">
        <v>669</v>
      </c>
      <c r="C284" s="94" t="s">
        <v>351</v>
      </c>
      <c r="D284" s="94" t="s">
        <v>352</v>
      </c>
      <c r="E284" s="95">
        <v>44939</v>
      </c>
      <c r="F284" s="96">
        <v>7405997.2699999996</v>
      </c>
      <c r="G284" s="96">
        <v>1573228.88</v>
      </c>
      <c r="H284" s="96">
        <v>0</v>
      </c>
      <c r="I284" s="96">
        <v>7070066.3399999999</v>
      </c>
      <c r="J284" s="96">
        <v>-335930.93</v>
      </c>
      <c r="K284" s="97">
        <v>48</v>
      </c>
      <c r="L284" s="97">
        <v>37</v>
      </c>
      <c r="M284" s="97">
        <v>10</v>
      </c>
      <c r="N284" s="108">
        <v>0</v>
      </c>
      <c r="O284" s="6">
        <f>Table_OTOB_YTD[[#This Row],[CHARGED DAYS]]-Table_OTOB_YTD[[#This Row],[CONTRACT DAYS]]-Table_OTOB_YTD[[#This Row],[THIRD PARTY DAYS ADDED]]</f>
        <v>-11</v>
      </c>
      <c r="P284" s="98" t="s">
        <v>619</v>
      </c>
      <c r="Q284" s="98" t="s">
        <v>371</v>
      </c>
      <c r="R284" s="99">
        <v>43556</v>
      </c>
      <c r="S28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4" s="95" t="s">
        <v>18</v>
      </c>
      <c r="U284" s="95" t="s">
        <v>18</v>
      </c>
      <c r="V284" s="99" t="s">
        <v>18</v>
      </c>
      <c r="W284" s="99" t="s">
        <v>83</v>
      </c>
      <c r="X284" s="99" t="s">
        <v>141</v>
      </c>
    </row>
    <row r="285" spans="1:24" x14ac:dyDescent="0.3">
      <c r="A285" s="92" t="s">
        <v>29</v>
      </c>
      <c r="B285" s="93" t="s">
        <v>670</v>
      </c>
      <c r="C285" s="94" t="s">
        <v>36</v>
      </c>
      <c r="D285" s="94" t="s">
        <v>671</v>
      </c>
      <c r="E285" s="95">
        <v>44939</v>
      </c>
      <c r="F285" s="96">
        <v>4998520.95</v>
      </c>
      <c r="G285" s="96">
        <v>-70557.5</v>
      </c>
      <c r="H285" s="96">
        <v>0</v>
      </c>
      <c r="I285" s="96">
        <v>5477774.0899999999</v>
      </c>
      <c r="J285" s="96">
        <v>479253.14</v>
      </c>
      <c r="K285" s="97">
        <v>98</v>
      </c>
      <c r="L285" s="97">
        <v>136</v>
      </c>
      <c r="M285" s="97">
        <v>0</v>
      </c>
      <c r="N285" s="108">
        <v>0</v>
      </c>
      <c r="O285" s="6">
        <f>Table_OTOB_YTD[[#This Row],[CHARGED DAYS]]-Table_OTOB_YTD[[#This Row],[CONTRACT DAYS]]-Table_OTOB_YTD[[#This Row],[THIRD PARTY DAYS ADDED]]</f>
        <v>38</v>
      </c>
      <c r="P285" s="98" t="s">
        <v>619</v>
      </c>
      <c r="Q285" s="98" t="s">
        <v>371</v>
      </c>
      <c r="R285" s="99">
        <v>43556</v>
      </c>
      <c r="S28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5" s="95" t="s">
        <v>18</v>
      </c>
      <c r="U285" s="95" t="s">
        <v>18</v>
      </c>
      <c r="V285" s="99" t="s">
        <v>18</v>
      </c>
      <c r="W285" s="99" t="s">
        <v>83</v>
      </c>
      <c r="X285" s="99" t="s">
        <v>141</v>
      </c>
    </row>
    <row r="286" spans="1:24" x14ac:dyDescent="0.3">
      <c r="A286" s="92" t="s">
        <v>17</v>
      </c>
      <c r="B286" s="93" t="s">
        <v>672</v>
      </c>
      <c r="C286" s="94" t="s">
        <v>97</v>
      </c>
      <c r="D286" s="94" t="s">
        <v>20</v>
      </c>
      <c r="E286" s="95">
        <v>44940</v>
      </c>
      <c r="F286" s="96">
        <v>1519610</v>
      </c>
      <c r="G286" s="96">
        <v>571076.75</v>
      </c>
      <c r="H286" s="96">
        <v>745108.9</v>
      </c>
      <c r="I286" s="96">
        <v>2018342.7</v>
      </c>
      <c r="J286" s="96">
        <v>-246376.2</v>
      </c>
      <c r="K286" s="97">
        <v>95</v>
      </c>
      <c r="L286" s="97">
        <v>147</v>
      </c>
      <c r="M286" s="97">
        <v>70</v>
      </c>
      <c r="N286" s="108">
        <v>10</v>
      </c>
      <c r="O286" s="6">
        <f>Table_OTOB_YTD[[#This Row],[CHARGED DAYS]]-Table_OTOB_YTD[[#This Row],[CONTRACT DAYS]]-Table_OTOB_YTD[[#This Row],[THIRD PARTY DAYS ADDED]]</f>
        <v>42</v>
      </c>
      <c r="P286" s="98" t="s">
        <v>619</v>
      </c>
      <c r="Q286" s="98" t="s">
        <v>371</v>
      </c>
      <c r="R286" s="99">
        <v>43556</v>
      </c>
      <c r="S28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6" s="95" t="s">
        <v>18</v>
      </c>
      <c r="U286" s="95" t="s">
        <v>18</v>
      </c>
      <c r="V286" s="99" t="s">
        <v>18</v>
      </c>
      <c r="W286" s="99" t="s">
        <v>83</v>
      </c>
      <c r="X286" s="99" t="s">
        <v>141</v>
      </c>
    </row>
    <row r="287" spans="1:24" x14ac:dyDescent="0.3">
      <c r="A287" s="92" t="s">
        <v>23</v>
      </c>
      <c r="B287" s="93" t="s">
        <v>673</v>
      </c>
      <c r="C287" s="94" t="s">
        <v>598</v>
      </c>
      <c r="D287" s="94" t="s">
        <v>674</v>
      </c>
      <c r="E287" s="95">
        <v>44943</v>
      </c>
      <c r="F287" s="96">
        <v>7417904.3600000003</v>
      </c>
      <c r="G287" s="96">
        <v>18634.75</v>
      </c>
      <c r="H287" s="96">
        <v>0</v>
      </c>
      <c r="I287" s="96">
        <v>8075643.75</v>
      </c>
      <c r="J287" s="96">
        <v>657739.39</v>
      </c>
      <c r="K287" s="97">
        <v>151</v>
      </c>
      <c r="L287" s="97">
        <v>145</v>
      </c>
      <c r="M287" s="97">
        <v>0</v>
      </c>
      <c r="N287" s="108">
        <v>0</v>
      </c>
      <c r="O287" s="6">
        <f>Table_OTOB_YTD[[#This Row],[CHARGED DAYS]]-Table_OTOB_YTD[[#This Row],[CONTRACT DAYS]]-Table_OTOB_YTD[[#This Row],[THIRD PARTY DAYS ADDED]]</f>
        <v>-6</v>
      </c>
      <c r="P287" s="98" t="s">
        <v>619</v>
      </c>
      <c r="Q287" s="98" t="s">
        <v>371</v>
      </c>
      <c r="R287" s="99">
        <v>43556</v>
      </c>
      <c r="S28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7" s="95" t="s">
        <v>18</v>
      </c>
      <c r="U287" s="95" t="s">
        <v>18</v>
      </c>
      <c r="V287" s="99" t="s">
        <v>18</v>
      </c>
      <c r="W287" s="99" t="s">
        <v>83</v>
      </c>
      <c r="X287" s="99" t="s">
        <v>141</v>
      </c>
    </row>
    <row r="288" spans="1:24" x14ac:dyDescent="0.3">
      <c r="A288" s="92" t="s">
        <v>33</v>
      </c>
      <c r="B288" s="93" t="s">
        <v>675</v>
      </c>
      <c r="C288" s="94" t="s">
        <v>132</v>
      </c>
      <c r="D288" s="94" t="s">
        <v>20</v>
      </c>
      <c r="E288" s="95">
        <v>44943</v>
      </c>
      <c r="F288" s="96">
        <v>723891.20000000007</v>
      </c>
      <c r="G288" s="96">
        <v>-57729.630000000005</v>
      </c>
      <c r="H288" s="96">
        <v>0</v>
      </c>
      <c r="I288" s="96">
        <v>533168.25</v>
      </c>
      <c r="J288" s="96">
        <v>-190722.95</v>
      </c>
      <c r="K288" s="97">
        <v>85</v>
      </c>
      <c r="L288" s="97">
        <v>84</v>
      </c>
      <c r="M288" s="97">
        <v>0</v>
      </c>
      <c r="N288" s="108">
        <v>0</v>
      </c>
      <c r="O288" s="6">
        <f>Table_OTOB_YTD[[#This Row],[CHARGED DAYS]]-Table_OTOB_YTD[[#This Row],[CONTRACT DAYS]]-Table_OTOB_YTD[[#This Row],[THIRD PARTY DAYS ADDED]]</f>
        <v>-1</v>
      </c>
      <c r="P288" s="98" t="s">
        <v>619</v>
      </c>
      <c r="Q288" s="98" t="s">
        <v>371</v>
      </c>
      <c r="R288" s="99">
        <v>43556</v>
      </c>
      <c r="S28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8" s="95" t="s">
        <v>18</v>
      </c>
      <c r="U288" s="95" t="s">
        <v>18</v>
      </c>
      <c r="V288" s="99" t="s">
        <v>18</v>
      </c>
      <c r="W288" s="99" t="s">
        <v>83</v>
      </c>
      <c r="X288" s="99" t="s">
        <v>141</v>
      </c>
    </row>
    <row r="289" spans="1:24" x14ac:dyDescent="0.3">
      <c r="A289" s="92" t="s">
        <v>27</v>
      </c>
      <c r="B289" s="93" t="s">
        <v>676</v>
      </c>
      <c r="C289" s="94" t="s">
        <v>454</v>
      </c>
      <c r="D289" s="94" t="s">
        <v>449</v>
      </c>
      <c r="E289" s="95">
        <v>44943</v>
      </c>
      <c r="F289" s="96">
        <v>802060.04</v>
      </c>
      <c r="G289" s="96">
        <v>23973.600000000002</v>
      </c>
      <c r="H289" s="96">
        <v>0</v>
      </c>
      <c r="I289" s="96">
        <v>783245.98</v>
      </c>
      <c r="J289" s="96">
        <v>-18814.060000000001</v>
      </c>
      <c r="K289" s="97">
        <v>80</v>
      </c>
      <c r="L289" s="97">
        <v>77</v>
      </c>
      <c r="M289" s="97">
        <v>0</v>
      </c>
      <c r="N289" s="108">
        <v>0</v>
      </c>
      <c r="O289" s="6">
        <f>Table_OTOB_YTD[[#This Row],[CHARGED DAYS]]-Table_OTOB_YTD[[#This Row],[CONTRACT DAYS]]-Table_OTOB_YTD[[#This Row],[THIRD PARTY DAYS ADDED]]</f>
        <v>-3</v>
      </c>
      <c r="P289" s="98" t="s">
        <v>619</v>
      </c>
      <c r="Q289" s="98" t="s">
        <v>371</v>
      </c>
      <c r="R289" s="99">
        <v>43556</v>
      </c>
      <c r="S28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89" s="95" t="s">
        <v>18</v>
      </c>
      <c r="U289" s="95" t="s">
        <v>18</v>
      </c>
      <c r="V289" s="99" t="s">
        <v>18</v>
      </c>
      <c r="W289" s="99" t="s">
        <v>83</v>
      </c>
      <c r="X289" s="99" t="s">
        <v>141</v>
      </c>
    </row>
    <row r="290" spans="1:24" x14ac:dyDescent="0.3">
      <c r="A290" s="92" t="s">
        <v>27</v>
      </c>
      <c r="B290" s="93" t="s">
        <v>677</v>
      </c>
      <c r="C290" s="94" t="s">
        <v>454</v>
      </c>
      <c r="D290" s="94" t="s">
        <v>678</v>
      </c>
      <c r="E290" s="95">
        <v>44943</v>
      </c>
      <c r="F290" s="96">
        <v>13705298.279999999</v>
      </c>
      <c r="G290" s="96">
        <v>-218238.26</v>
      </c>
      <c r="H290" s="96">
        <v>0</v>
      </c>
      <c r="I290" s="96">
        <v>13047264.960000001</v>
      </c>
      <c r="J290" s="96">
        <v>-658033.31999999995</v>
      </c>
      <c r="K290" s="97">
        <v>206</v>
      </c>
      <c r="L290" s="97">
        <v>206</v>
      </c>
      <c r="M290" s="97">
        <v>0</v>
      </c>
      <c r="N290" s="108">
        <v>0</v>
      </c>
      <c r="O290" s="6">
        <f>Table_OTOB_YTD[[#This Row],[CHARGED DAYS]]-Table_OTOB_YTD[[#This Row],[CONTRACT DAYS]]-Table_OTOB_YTD[[#This Row],[THIRD PARTY DAYS ADDED]]</f>
        <v>0</v>
      </c>
      <c r="P290" s="98" t="s">
        <v>619</v>
      </c>
      <c r="Q290" s="98" t="s">
        <v>371</v>
      </c>
      <c r="R290" s="99">
        <v>43556</v>
      </c>
      <c r="S29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0" s="95" t="s">
        <v>18</v>
      </c>
      <c r="U290" s="95" t="s">
        <v>18</v>
      </c>
      <c r="V290" s="99" t="s">
        <v>16</v>
      </c>
      <c r="W290" s="99" t="s">
        <v>83</v>
      </c>
      <c r="X290" s="99" t="s">
        <v>141</v>
      </c>
    </row>
    <row r="291" spans="1:24" x14ac:dyDescent="0.3">
      <c r="A291" s="92" t="s">
        <v>28</v>
      </c>
      <c r="B291" s="93" t="s">
        <v>679</v>
      </c>
      <c r="C291" s="94" t="s">
        <v>128</v>
      </c>
      <c r="D291" s="94" t="s">
        <v>680</v>
      </c>
      <c r="E291" s="95">
        <v>44944</v>
      </c>
      <c r="F291" s="96">
        <v>4563506.49</v>
      </c>
      <c r="G291" s="96">
        <v>-445390.47000000003</v>
      </c>
      <c r="H291" s="96">
        <v>0</v>
      </c>
      <c r="I291" s="96">
        <v>4375124.17</v>
      </c>
      <c r="J291" s="96">
        <v>-188382.32</v>
      </c>
      <c r="K291" s="97">
        <v>96</v>
      </c>
      <c r="L291" s="97">
        <v>98</v>
      </c>
      <c r="M291" s="97">
        <v>3</v>
      </c>
      <c r="N291" s="108">
        <v>0</v>
      </c>
      <c r="O291" s="6">
        <f>Table_OTOB_YTD[[#This Row],[CHARGED DAYS]]-Table_OTOB_YTD[[#This Row],[CONTRACT DAYS]]-Table_OTOB_YTD[[#This Row],[THIRD PARTY DAYS ADDED]]</f>
        <v>2</v>
      </c>
      <c r="P291" s="98" t="s">
        <v>619</v>
      </c>
      <c r="Q291" s="98" t="s">
        <v>371</v>
      </c>
      <c r="R291" s="99">
        <v>43556</v>
      </c>
      <c r="S29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1" s="95" t="s">
        <v>18</v>
      </c>
      <c r="U291" s="95" t="s">
        <v>18</v>
      </c>
      <c r="V291" s="99" t="s">
        <v>18</v>
      </c>
      <c r="W291" s="99" t="s">
        <v>83</v>
      </c>
      <c r="X291" s="99" t="s">
        <v>141</v>
      </c>
    </row>
    <row r="292" spans="1:24" x14ac:dyDescent="0.3">
      <c r="A292" s="92" t="s">
        <v>88</v>
      </c>
      <c r="B292" s="93" t="s">
        <v>681</v>
      </c>
      <c r="C292" s="94" t="s">
        <v>289</v>
      </c>
      <c r="D292" s="94" t="s">
        <v>564</v>
      </c>
      <c r="E292" s="95">
        <v>44945</v>
      </c>
      <c r="F292" s="96">
        <v>4796527</v>
      </c>
      <c r="G292" s="96">
        <v>-187978.1</v>
      </c>
      <c r="H292" s="96">
        <v>0</v>
      </c>
      <c r="I292" s="96">
        <v>4782891.5999999996</v>
      </c>
      <c r="J292" s="96">
        <v>-13635.4</v>
      </c>
      <c r="K292" s="97">
        <v>200</v>
      </c>
      <c r="L292" s="97">
        <v>187</v>
      </c>
      <c r="M292" s="97">
        <v>15</v>
      </c>
      <c r="N292" s="108">
        <v>0</v>
      </c>
      <c r="O292" s="6">
        <f>Table_OTOB_YTD[[#This Row],[CHARGED DAYS]]-Table_OTOB_YTD[[#This Row],[CONTRACT DAYS]]-Table_OTOB_YTD[[#This Row],[THIRD PARTY DAYS ADDED]]</f>
        <v>-13</v>
      </c>
      <c r="P292" s="98" t="s">
        <v>619</v>
      </c>
      <c r="Q292" s="98" t="s">
        <v>371</v>
      </c>
      <c r="R292" s="99">
        <v>43556</v>
      </c>
      <c r="S29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2" s="95" t="s">
        <v>18</v>
      </c>
      <c r="U292" s="95" t="s">
        <v>18</v>
      </c>
      <c r="V292" s="99" t="s">
        <v>18</v>
      </c>
      <c r="W292" s="99" t="s">
        <v>83</v>
      </c>
      <c r="X292" s="99" t="s">
        <v>141</v>
      </c>
    </row>
    <row r="293" spans="1:24" x14ac:dyDescent="0.3">
      <c r="A293" s="92" t="s">
        <v>31</v>
      </c>
      <c r="B293" s="93" t="s">
        <v>682</v>
      </c>
      <c r="C293" s="94" t="s">
        <v>424</v>
      </c>
      <c r="D293" s="94" t="s">
        <v>683</v>
      </c>
      <c r="E293" s="95">
        <v>44945</v>
      </c>
      <c r="F293" s="96">
        <v>5663719.6699999999</v>
      </c>
      <c r="G293" s="96">
        <v>527885.94999999995</v>
      </c>
      <c r="H293" s="96">
        <v>0</v>
      </c>
      <c r="I293" s="96">
        <v>6089518.1100000003</v>
      </c>
      <c r="J293" s="96">
        <v>425798.44</v>
      </c>
      <c r="K293" s="97">
        <v>145</v>
      </c>
      <c r="L293" s="97">
        <v>390</v>
      </c>
      <c r="M293" s="97">
        <v>77</v>
      </c>
      <c r="N293" s="108">
        <v>0</v>
      </c>
      <c r="O293" s="6">
        <f>Table_OTOB_YTD[[#This Row],[CHARGED DAYS]]-Table_OTOB_YTD[[#This Row],[CONTRACT DAYS]]-Table_OTOB_YTD[[#This Row],[THIRD PARTY DAYS ADDED]]</f>
        <v>245</v>
      </c>
      <c r="P293" s="98" t="s">
        <v>619</v>
      </c>
      <c r="Q293" s="98" t="s">
        <v>371</v>
      </c>
      <c r="R293" s="99">
        <v>43556</v>
      </c>
      <c r="S29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3" s="95" t="s">
        <v>18</v>
      </c>
      <c r="U293" s="95" t="s">
        <v>18</v>
      </c>
      <c r="V293" s="99" t="s">
        <v>18</v>
      </c>
      <c r="W293" s="99" t="s">
        <v>83</v>
      </c>
      <c r="X293" s="99" t="s">
        <v>141</v>
      </c>
    </row>
    <row r="294" spans="1:24" x14ac:dyDescent="0.3">
      <c r="A294" s="92" t="s">
        <v>31</v>
      </c>
      <c r="B294" s="93" t="s">
        <v>684</v>
      </c>
      <c r="C294" s="94" t="s">
        <v>32</v>
      </c>
      <c r="D294" s="94" t="s">
        <v>79</v>
      </c>
      <c r="E294" s="95">
        <v>44945</v>
      </c>
      <c r="F294" s="96">
        <v>2492972.1</v>
      </c>
      <c r="G294" s="96">
        <v>533995.63</v>
      </c>
      <c r="H294" s="96">
        <v>0</v>
      </c>
      <c r="I294" s="96">
        <v>3291523.02</v>
      </c>
      <c r="J294" s="96">
        <v>798550.92</v>
      </c>
      <c r="K294" s="97">
        <v>525</v>
      </c>
      <c r="L294" s="97">
        <v>524</v>
      </c>
      <c r="M294" s="97">
        <v>0</v>
      </c>
      <c r="N294" s="108">
        <v>0</v>
      </c>
      <c r="O294" s="6">
        <f>Table_OTOB_YTD[[#This Row],[CHARGED DAYS]]-Table_OTOB_YTD[[#This Row],[CONTRACT DAYS]]-Table_OTOB_YTD[[#This Row],[THIRD PARTY DAYS ADDED]]</f>
        <v>-1</v>
      </c>
      <c r="P294" s="98" t="s">
        <v>619</v>
      </c>
      <c r="Q294" s="98" t="s">
        <v>371</v>
      </c>
      <c r="R294" s="99">
        <v>43556</v>
      </c>
      <c r="S29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4" s="95" t="s">
        <v>18</v>
      </c>
      <c r="U294" s="95" t="s">
        <v>18</v>
      </c>
      <c r="V294" s="99" t="s">
        <v>18</v>
      </c>
      <c r="W294" s="99" t="s">
        <v>83</v>
      </c>
      <c r="X294" s="99" t="s">
        <v>141</v>
      </c>
    </row>
    <row r="295" spans="1:24" x14ac:dyDescent="0.3">
      <c r="A295" s="92" t="s">
        <v>17</v>
      </c>
      <c r="B295" s="93" t="s">
        <v>685</v>
      </c>
      <c r="C295" s="94" t="s">
        <v>686</v>
      </c>
      <c r="D295" s="94" t="s">
        <v>687</v>
      </c>
      <c r="E295" s="95">
        <v>44946</v>
      </c>
      <c r="F295" s="96">
        <v>4094875.14</v>
      </c>
      <c r="G295" s="96">
        <v>2555.83</v>
      </c>
      <c r="H295" s="96">
        <v>0</v>
      </c>
      <c r="I295" s="96">
        <v>3973148.63</v>
      </c>
      <c r="J295" s="96">
        <v>-121726.51</v>
      </c>
      <c r="K295" s="97">
        <v>80</v>
      </c>
      <c r="L295" s="97">
        <v>77</v>
      </c>
      <c r="M295" s="97">
        <v>0</v>
      </c>
      <c r="N295" s="108">
        <v>0</v>
      </c>
      <c r="O295" s="6">
        <f>Table_OTOB_YTD[[#This Row],[CHARGED DAYS]]-Table_OTOB_YTD[[#This Row],[CONTRACT DAYS]]-Table_OTOB_YTD[[#This Row],[THIRD PARTY DAYS ADDED]]</f>
        <v>-3</v>
      </c>
      <c r="P295" s="98" t="s">
        <v>619</v>
      </c>
      <c r="Q295" s="98" t="s">
        <v>371</v>
      </c>
      <c r="R295" s="99">
        <v>43556</v>
      </c>
      <c r="S29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5" s="95" t="s">
        <v>18</v>
      </c>
      <c r="U295" s="95" t="s">
        <v>18</v>
      </c>
      <c r="V295" s="99" t="s">
        <v>18</v>
      </c>
      <c r="W295" s="99" t="s">
        <v>83</v>
      </c>
      <c r="X295" s="99" t="s">
        <v>141</v>
      </c>
    </row>
    <row r="296" spans="1:24" x14ac:dyDescent="0.3">
      <c r="A296" s="92" t="s">
        <v>35</v>
      </c>
      <c r="B296" s="93" t="s">
        <v>688</v>
      </c>
      <c r="C296" s="94" t="s">
        <v>345</v>
      </c>
      <c r="D296" s="94" t="s">
        <v>689</v>
      </c>
      <c r="E296" s="95">
        <v>44946</v>
      </c>
      <c r="F296" s="96">
        <v>11757209.310000001</v>
      </c>
      <c r="G296" s="96">
        <v>-1046104.58</v>
      </c>
      <c r="H296" s="96">
        <v>0</v>
      </c>
      <c r="I296" s="96">
        <v>9628674.4399999995</v>
      </c>
      <c r="J296" s="96">
        <v>-2128534.87</v>
      </c>
      <c r="K296" s="97">
        <v>122</v>
      </c>
      <c r="L296" s="97">
        <v>112</v>
      </c>
      <c r="M296" s="97">
        <v>0</v>
      </c>
      <c r="N296" s="108">
        <v>0</v>
      </c>
      <c r="O296" s="6">
        <f>Table_OTOB_YTD[[#This Row],[CHARGED DAYS]]-Table_OTOB_YTD[[#This Row],[CONTRACT DAYS]]-Table_OTOB_YTD[[#This Row],[THIRD PARTY DAYS ADDED]]</f>
        <v>-10</v>
      </c>
      <c r="P296" s="98" t="s">
        <v>619</v>
      </c>
      <c r="Q296" s="98" t="s">
        <v>371</v>
      </c>
      <c r="R296" s="99">
        <v>43556</v>
      </c>
      <c r="S29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6" s="95" t="s">
        <v>18</v>
      </c>
      <c r="U296" s="95" t="s">
        <v>18</v>
      </c>
      <c r="V296" s="99" t="s">
        <v>18</v>
      </c>
      <c r="W296" s="99" t="s">
        <v>83</v>
      </c>
      <c r="X296" s="99" t="s">
        <v>141</v>
      </c>
    </row>
    <row r="297" spans="1:24" x14ac:dyDescent="0.3">
      <c r="A297" s="92" t="s">
        <v>69</v>
      </c>
      <c r="B297" s="93" t="s">
        <v>690</v>
      </c>
      <c r="C297" s="94" t="s">
        <v>518</v>
      </c>
      <c r="D297" s="94" t="s">
        <v>691</v>
      </c>
      <c r="E297" s="95">
        <v>44949</v>
      </c>
      <c r="F297" s="96">
        <v>2903146.62</v>
      </c>
      <c r="G297" s="96">
        <v>148200.18</v>
      </c>
      <c r="H297" s="96">
        <v>0</v>
      </c>
      <c r="I297" s="96">
        <v>3075871.82</v>
      </c>
      <c r="J297" s="96">
        <v>172725.2</v>
      </c>
      <c r="K297" s="97">
        <v>111</v>
      </c>
      <c r="L297" s="97">
        <v>111</v>
      </c>
      <c r="M297" s="97">
        <v>0</v>
      </c>
      <c r="N297" s="108">
        <v>0</v>
      </c>
      <c r="O297" s="6">
        <f>Table_OTOB_YTD[[#This Row],[CHARGED DAYS]]-Table_OTOB_YTD[[#This Row],[CONTRACT DAYS]]-Table_OTOB_YTD[[#This Row],[THIRD PARTY DAYS ADDED]]</f>
        <v>0</v>
      </c>
      <c r="P297" s="98" t="s">
        <v>619</v>
      </c>
      <c r="Q297" s="98" t="s">
        <v>371</v>
      </c>
      <c r="R297" s="99">
        <v>43556</v>
      </c>
      <c r="S29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7" s="95" t="s">
        <v>18</v>
      </c>
      <c r="U297" s="95" t="s">
        <v>18</v>
      </c>
      <c r="V297" s="99" t="s">
        <v>18</v>
      </c>
      <c r="W297" s="99" t="s">
        <v>83</v>
      </c>
      <c r="X297" s="99" t="s">
        <v>141</v>
      </c>
    </row>
    <row r="298" spans="1:24" x14ac:dyDescent="0.3">
      <c r="A298" s="92" t="s">
        <v>77</v>
      </c>
      <c r="B298" s="93" t="s">
        <v>692</v>
      </c>
      <c r="C298" s="94" t="s">
        <v>115</v>
      </c>
      <c r="D298" s="94" t="s">
        <v>20</v>
      </c>
      <c r="E298" s="95">
        <v>44949</v>
      </c>
      <c r="F298" s="96">
        <v>6779028.0600000005</v>
      </c>
      <c r="G298" s="96">
        <v>-452651.4</v>
      </c>
      <c r="H298" s="96">
        <v>0</v>
      </c>
      <c r="I298" s="96">
        <v>6383057.79</v>
      </c>
      <c r="J298" s="96">
        <v>-395970.27</v>
      </c>
      <c r="K298" s="97">
        <v>412</v>
      </c>
      <c r="L298" s="97">
        <v>609</v>
      </c>
      <c r="M298" s="97">
        <v>0</v>
      </c>
      <c r="N298" s="108">
        <v>0</v>
      </c>
      <c r="O298" s="6">
        <f>Table_OTOB_YTD[[#This Row],[CHARGED DAYS]]-Table_OTOB_YTD[[#This Row],[CONTRACT DAYS]]-Table_OTOB_YTD[[#This Row],[THIRD PARTY DAYS ADDED]]</f>
        <v>197</v>
      </c>
      <c r="P298" s="98" t="s">
        <v>619</v>
      </c>
      <c r="Q298" s="98" t="s">
        <v>371</v>
      </c>
      <c r="R298" s="99">
        <v>43556</v>
      </c>
      <c r="S29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8" s="95" t="s">
        <v>18</v>
      </c>
      <c r="U298" s="95" t="s">
        <v>18</v>
      </c>
      <c r="V298" s="99" t="s">
        <v>16</v>
      </c>
      <c r="W298" s="99" t="s">
        <v>83</v>
      </c>
      <c r="X298" s="99" t="s">
        <v>141</v>
      </c>
    </row>
    <row r="299" spans="1:24" x14ac:dyDescent="0.3">
      <c r="A299" s="92" t="s">
        <v>21</v>
      </c>
      <c r="B299" s="93" t="s">
        <v>693</v>
      </c>
      <c r="C299" s="94" t="s">
        <v>694</v>
      </c>
      <c r="D299" s="94" t="s">
        <v>695</v>
      </c>
      <c r="E299" s="95">
        <v>44949</v>
      </c>
      <c r="F299" s="96">
        <v>1252351.57</v>
      </c>
      <c r="G299" s="96">
        <v>1978.66</v>
      </c>
      <c r="H299" s="96">
        <v>0</v>
      </c>
      <c r="I299" s="96">
        <v>1164141.23</v>
      </c>
      <c r="J299" s="96">
        <v>-88210.34</v>
      </c>
      <c r="K299" s="97">
        <v>75</v>
      </c>
      <c r="L299" s="97">
        <v>74</v>
      </c>
      <c r="M299" s="97">
        <v>0</v>
      </c>
      <c r="N299" s="108">
        <v>0</v>
      </c>
      <c r="O299" s="6">
        <f>Table_OTOB_YTD[[#This Row],[CHARGED DAYS]]-Table_OTOB_YTD[[#This Row],[CONTRACT DAYS]]-Table_OTOB_YTD[[#This Row],[THIRD PARTY DAYS ADDED]]</f>
        <v>-1</v>
      </c>
      <c r="P299" s="98" t="s">
        <v>619</v>
      </c>
      <c r="Q299" s="98" t="s">
        <v>371</v>
      </c>
      <c r="R299" s="99">
        <v>43556</v>
      </c>
      <c r="S29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299" s="95" t="s">
        <v>18</v>
      </c>
      <c r="U299" s="95" t="s">
        <v>18</v>
      </c>
      <c r="V299" s="99" t="s">
        <v>18</v>
      </c>
      <c r="W299" s="99" t="s">
        <v>83</v>
      </c>
      <c r="X299" s="99" t="s">
        <v>141</v>
      </c>
    </row>
    <row r="300" spans="1:24" x14ac:dyDescent="0.3">
      <c r="A300" s="92" t="s">
        <v>31</v>
      </c>
      <c r="B300" s="93" t="s">
        <v>696</v>
      </c>
      <c r="C300" s="94" t="s">
        <v>32</v>
      </c>
      <c r="D300" s="94" t="s">
        <v>697</v>
      </c>
      <c r="E300" s="95">
        <v>44950</v>
      </c>
      <c r="F300" s="96">
        <v>3339515.8</v>
      </c>
      <c r="G300" s="96">
        <v>1531658.54</v>
      </c>
      <c r="H300" s="96">
        <v>0</v>
      </c>
      <c r="I300" s="96">
        <v>4825437.16</v>
      </c>
      <c r="J300" s="96">
        <v>1485921.36</v>
      </c>
      <c r="K300" s="97">
        <v>360</v>
      </c>
      <c r="L300" s="97">
        <v>393</v>
      </c>
      <c r="M300" s="97">
        <v>70</v>
      </c>
      <c r="N300" s="108">
        <v>0</v>
      </c>
      <c r="O300" s="6">
        <f>Table_OTOB_YTD[[#This Row],[CHARGED DAYS]]-Table_OTOB_YTD[[#This Row],[CONTRACT DAYS]]-Table_OTOB_YTD[[#This Row],[THIRD PARTY DAYS ADDED]]</f>
        <v>33</v>
      </c>
      <c r="P300" s="98" t="s">
        <v>619</v>
      </c>
      <c r="Q300" s="98" t="s">
        <v>371</v>
      </c>
      <c r="R300" s="99">
        <v>43556</v>
      </c>
      <c r="S30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0" s="95" t="s">
        <v>18</v>
      </c>
      <c r="U300" s="95" t="s">
        <v>18</v>
      </c>
      <c r="V300" s="99" t="s">
        <v>18</v>
      </c>
      <c r="W300" s="99" t="s">
        <v>83</v>
      </c>
      <c r="X300" s="99" t="s">
        <v>141</v>
      </c>
    </row>
    <row r="301" spans="1:24" x14ac:dyDescent="0.3">
      <c r="A301" s="92" t="s">
        <v>31</v>
      </c>
      <c r="B301" s="93" t="s">
        <v>460</v>
      </c>
      <c r="C301" s="94" t="s">
        <v>424</v>
      </c>
      <c r="D301" s="94" t="s">
        <v>427</v>
      </c>
      <c r="E301" s="95">
        <v>44950</v>
      </c>
      <c r="F301" s="96">
        <v>13080676.41</v>
      </c>
      <c r="G301" s="96">
        <v>694135.38</v>
      </c>
      <c r="H301" s="96">
        <v>0</v>
      </c>
      <c r="I301" s="96">
        <v>13379379.050000001</v>
      </c>
      <c r="J301" s="96">
        <v>298702.64</v>
      </c>
      <c r="K301" s="97">
        <v>378</v>
      </c>
      <c r="L301" s="97">
        <v>795</v>
      </c>
      <c r="M301" s="97">
        <v>85</v>
      </c>
      <c r="N301" s="108">
        <v>0</v>
      </c>
      <c r="O301" s="6">
        <f>Table_OTOB_YTD[[#This Row],[CHARGED DAYS]]-Table_OTOB_YTD[[#This Row],[CONTRACT DAYS]]-Table_OTOB_YTD[[#This Row],[THIRD PARTY DAYS ADDED]]</f>
        <v>417</v>
      </c>
      <c r="P301" s="98" t="s">
        <v>619</v>
      </c>
      <c r="Q301" s="98" t="s">
        <v>371</v>
      </c>
      <c r="R301" s="99">
        <v>43556</v>
      </c>
      <c r="S30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1" s="95" t="s">
        <v>18</v>
      </c>
      <c r="U301" s="95" t="s">
        <v>18</v>
      </c>
      <c r="V301" s="99" t="s">
        <v>18</v>
      </c>
      <c r="W301" s="99" t="s">
        <v>83</v>
      </c>
      <c r="X301" s="99" t="s">
        <v>141</v>
      </c>
    </row>
    <row r="302" spans="1:24" x14ac:dyDescent="0.3">
      <c r="A302" s="92" t="s">
        <v>29</v>
      </c>
      <c r="B302" s="93" t="s">
        <v>698</v>
      </c>
      <c r="C302" s="94" t="s">
        <v>36</v>
      </c>
      <c r="D302" s="94" t="s">
        <v>699</v>
      </c>
      <c r="E302" s="95">
        <v>44950</v>
      </c>
      <c r="F302" s="96">
        <v>9929404.5</v>
      </c>
      <c r="G302" s="96">
        <v>-425680.76</v>
      </c>
      <c r="H302" s="96">
        <v>0</v>
      </c>
      <c r="I302" s="96">
        <v>10049323.27</v>
      </c>
      <c r="J302" s="96">
        <v>119918.77</v>
      </c>
      <c r="K302" s="97">
        <v>68</v>
      </c>
      <c r="L302" s="97">
        <v>126</v>
      </c>
      <c r="M302" s="97">
        <v>10</v>
      </c>
      <c r="N302" s="108">
        <v>0</v>
      </c>
      <c r="O302" s="6">
        <f>Table_OTOB_YTD[[#This Row],[CHARGED DAYS]]-Table_OTOB_YTD[[#This Row],[CONTRACT DAYS]]-Table_OTOB_YTD[[#This Row],[THIRD PARTY DAYS ADDED]]</f>
        <v>58</v>
      </c>
      <c r="P302" s="98" t="s">
        <v>619</v>
      </c>
      <c r="Q302" s="98" t="s">
        <v>371</v>
      </c>
      <c r="R302" s="99">
        <v>43556</v>
      </c>
      <c r="S30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2" s="95" t="s">
        <v>18</v>
      </c>
      <c r="U302" s="95" t="s">
        <v>18</v>
      </c>
      <c r="V302" s="99" t="s">
        <v>16</v>
      </c>
      <c r="W302" s="99" t="s">
        <v>83</v>
      </c>
      <c r="X302" s="99" t="s">
        <v>141</v>
      </c>
    </row>
    <row r="303" spans="1:24" x14ac:dyDescent="0.3">
      <c r="A303" s="92" t="s">
        <v>272</v>
      </c>
      <c r="B303" s="93" t="s">
        <v>700</v>
      </c>
      <c r="C303" s="94" t="s">
        <v>274</v>
      </c>
      <c r="D303" s="94" t="s">
        <v>701</v>
      </c>
      <c r="E303" s="95">
        <v>44950</v>
      </c>
      <c r="F303" s="96">
        <v>1874463.1400000001</v>
      </c>
      <c r="G303" s="96">
        <v>-130983.66</v>
      </c>
      <c r="H303" s="96">
        <v>0</v>
      </c>
      <c r="I303" s="96">
        <v>1902345.1</v>
      </c>
      <c r="J303" s="96">
        <v>27881.96</v>
      </c>
      <c r="K303" s="97">
        <v>90</v>
      </c>
      <c r="L303" s="97">
        <v>73</v>
      </c>
      <c r="M303" s="97">
        <v>0</v>
      </c>
      <c r="N303" s="108">
        <v>0</v>
      </c>
      <c r="O303" s="6">
        <f>Table_OTOB_YTD[[#This Row],[CHARGED DAYS]]-Table_OTOB_YTD[[#This Row],[CONTRACT DAYS]]-Table_OTOB_YTD[[#This Row],[THIRD PARTY DAYS ADDED]]</f>
        <v>-17</v>
      </c>
      <c r="P303" s="98" t="s">
        <v>619</v>
      </c>
      <c r="Q303" s="98" t="s">
        <v>371</v>
      </c>
      <c r="R303" s="99">
        <v>43556</v>
      </c>
      <c r="S30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3" s="95" t="s">
        <v>18</v>
      </c>
      <c r="U303" s="95" t="s">
        <v>18</v>
      </c>
      <c r="V303" s="99" t="s">
        <v>16</v>
      </c>
      <c r="W303" s="99" t="s">
        <v>83</v>
      </c>
      <c r="X303" s="99" t="s">
        <v>141</v>
      </c>
    </row>
    <row r="304" spans="1:24" x14ac:dyDescent="0.3">
      <c r="A304" s="92" t="s">
        <v>69</v>
      </c>
      <c r="B304" s="93" t="s">
        <v>702</v>
      </c>
      <c r="C304" s="94" t="s">
        <v>138</v>
      </c>
      <c r="D304" s="94" t="s">
        <v>266</v>
      </c>
      <c r="E304" s="95">
        <v>44951</v>
      </c>
      <c r="F304" s="96">
        <v>3739806.75</v>
      </c>
      <c r="G304" s="96">
        <v>98573.2</v>
      </c>
      <c r="H304" s="96">
        <v>0</v>
      </c>
      <c r="I304" s="96">
        <v>3764658.87</v>
      </c>
      <c r="J304" s="96">
        <v>24852.12</v>
      </c>
      <c r="K304" s="97">
        <v>257</v>
      </c>
      <c r="L304" s="97">
        <v>255</v>
      </c>
      <c r="M304" s="97">
        <v>0</v>
      </c>
      <c r="N304" s="108">
        <v>0</v>
      </c>
      <c r="O304" s="6">
        <f>Table_OTOB_YTD[[#This Row],[CHARGED DAYS]]-Table_OTOB_YTD[[#This Row],[CONTRACT DAYS]]-Table_OTOB_YTD[[#This Row],[THIRD PARTY DAYS ADDED]]</f>
        <v>-2</v>
      </c>
      <c r="P304" s="98" t="s">
        <v>619</v>
      </c>
      <c r="Q304" s="98" t="s">
        <v>371</v>
      </c>
      <c r="R304" s="99">
        <v>43556</v>
      </c>
      <c r="S30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4" s="95" t="s">
        <v>18</v>
      </c>
      <c r="U304" s="95" t="s">
        <v>18</v>
      </c>
      <c r="V304" s="99" t="s">
        <v>18</v>
      </c>
      <c r="W304" s="99" t="s">
        <v>83</v>
      </c>
      <c r="X304" s="99" t="s">
        <v>141</v>
      </c>
    </row>
    <row r="305" spans="1:24" x14ac:dyDescent="0.3">
      <c r="A305" s="92" t="s">
        <v>35</v>
      </c>
      <c r="B305" s="93" t="s">
        <v>703</v>
      </c>
      <c r="C305" s="94" t="s">
        <v>121</v>
      </c>
      <c r="D305" s="94" t="s">
        <v>20</v>
      </c>
      <c r="E305" s="95">
        <v>44951</v>
      </c>
      <c r="F305" s="96">
        <v>505300</v>
      </c>
      <c r="G305" s="96">
        <v>73137.2</v>
      </c>
      <c r="H305" s="96">
        <v>0</v>
      </c>
      <c r="I305" s="96">
        <v>579740.27</v>
      </c>
      <c r="J305" s="96">
        <v>74440.27</v>
      </c>
      <c r="K305" s="97">
        <v>50</v>
      </c>
      <c r="L305" s="97">
        <v>126</v>
      </c>
      <c r="M305" s="97">
        <v>90</v>
      </c>
      <c r="N305" s="108">
        <v>0</v>
      </c>
      <c r="O305" s="6">
        <f>Table_OTOB_YTD[[#This Row],[CHARGED DAYS]]-Table_OTOB_YTD[[#This Row],[CONTRACT DAYS]]-Table_OTOB_YTD[[#This Row],[THIRD PARTY DAYS ADDED]]</f>
        <v>76</v>
      </c>
      <c r="P305" s="98" t="s">
        <v>619</v>
      </c>
      <c r="Q305" s="98" t="s">
        <v>371</v>
      </c>
      <c r="R305" s="99">
        <v>43556</v>
      </c>
      <c r="S30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5" s="95" t="s">
        <v>18</v>
      </c>
      <c r="U305" s="95" t="s">
        <v>18</v>
      </c>
      <c r="V305" s="99" t="s">
        <v>18</v>
      </c>
      <c r="W305" s="99" t="s">
        <v>83</v>
      </c>
      <c r="X305" s="99" t="s">
        <v>141</v>
      </c>
    </row>
    <row r="306" spans="1:24" x14ac:dyDescent="0.3">
      <c r="A306" s="92" t="s">
        <v>27</v>
      </c>
      <c r="B306" s="93" t="s">
        <v>704</v>
      </c>
      <c r="C306" s="94" t="s">
        <v>73</v>
      </c>
      <c r="D306" s="94" t="s">
        <v>20</v>
      </c>
      <c r="E306" s="95">
        <v>44951</v>
      </c>
      <c r="F306" s="96">
        <v>471301.78</v>
      </c>
      <c r="G306" s="96">
        <v>-10931.6</v>
      </c>
      <c r="H306" s="96">
        <v>0</v>
      </c>
      <c r="I306" s="96">
        <v>475221.09</v>
      </c>
      <c r="J306" s="96">
        <v>3919.31</v>
      </c>
      <c r="K306" s="97">
        <v>91</v>
      </c>
      <c r="L306" s="97">
        <v>140</v>
      </c>
      <c r="M306" s="97">
        <v>9</v>
      </c>
      <c r="N306" s="108">
        <v>0</v>
      </c>
      <c r="O306" s="6">
        <f>Table_OTOB_YTD[[#This Row],[CHARGED DAYS]]-Table_OTOB_YTD[[#This Row],[CONTRACT DAYS]]-Table_OTOB_YTD[[#This Row],[THIRD PARTY DAYS ADDED]]</f>
        <v>49</v>
      </c>
      <c r="P306" s="98" t="s">
        <v>619</v>
      </c>
      <c r="Q306" s="98" t="s">
        <v>371</v>
      </c>
      <c r="R306" s="99">
        <v>43556</v>
      </c>
      <c r="S30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6" s="95" t="s">
        <v>18</v>
      </c>
      <c r="U306" s="95" t="s">
        <v>18</v>
      </c>
      <c r="V306" s="99" t="s">
        <v>18</v>
      </c>
      <c r="W306" s="99" t="s">
        <v>83</v>
      </c>
      <c r="X306" s="99" t="s">
        <v>141</v>
      </c>
    </row>
    <row r="307" spans="1:24" x14ac:dyDescent="0.3">
      <c r="A307" s="92" t="s">
        <v>88</v>
      </c>
      <c r="B307" s="93" t="s">
        <v>705</v>
      </c>
      <c r="C307" s="94" t="s">
        <v>289</v>
      </c>
      <c r="D307" s="94" t="s">
        <v>20</v>
      </c>
      <c r="E307" s="95">
        <v>44952</v>
      </c>
      <c r="F307" s="96">
        <v>3940370.9</v>
      </c>
      <c r="G307" s="96">
        <v>38309.200000000004</v>
      </c>
      <c r="H307" s="96">
        <v>0</v>
      </c>
      <c r="I307" s="96">
        <v>3978467.4</v>
      </c>
      <c r="J307" s="96">
        <v>38096.5</v>
      </c>
      <c r="K307" s="97">
        <v>171</v>
      </c>
      <c r="L307" s="97">
        <v>268</v>
      </c>
      <c r="M307" s="97">
        <v>20</v>
      </c>
      <c r="N307" s="108">
        <v>0</v>
      </c>
      <c r="O307" s="6">
        <f>Table_OTOB_YTD[[#This Row],[CHARGED DAYS]]-Table_OTOB_YTD[[#This Row],[CONTRACT DAYS]]-Table_OTOB_YTD[[#This Row],[THIRD PARTY DAYS ADDED]]</f>
        <v>97</v>
      </c>
      <c r="P307" s="98" t="s">
        <v>619</v>
      </c>
      <c r="Q307" s="98" t="s">
        <v>371</v>
      </c>
      <c r="R307" s="99">
        <v>43556</v>
      </c>
      <c r="S30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7" s="95" t="s">
        <v>18</v>
      </c>
      <c r="U307" s="95" t="s">
        <v>18</v>
      </c>
      <c r="V307" s="99" t="s">
        <v>18</v>
      </c>
      <c r="W307" s="99" t="s">
        <v>83</v>
      </c>
      <c r="X307" s="99" t="s">
        <v>141</v>
      </c>
    </row>
    <row r="308" spans="1:24" x14ac:dyDescent="0.3">
      <c r="A308" s="92" t="s">
        <v>28</v>
      </c>
      <c r="B308" s="93" t="s">
        <v>706</v>
      </c>
      <c r="C308" s="94" t="s">
        <v>128</v>
      </c>
      <c r="D308" s="94" t="s">
        <v>707</v>
      </c>
      <c r="E308" s="95">
        <v>44952</v>
      </c>
      <c r="F308" s="96">
        <v>867803.70000000007</v>
      </c>
      <c r="G308" s="96">
        <v>15610.380000000001</v>
      </c>
      <c r="H308" s="96">
        <v>0</v>
      </c>
      <c r="I308" s="96">
        <v>886157.58</v>
      </c>
      <c r="J308" s="96">
        <v>18353.88</v>
      </c>
      <c r="K308" s="97">
        <v>160</v>
      </c>
      <c r="L308" s="97">
        <v>209</v>
      </c>
      <c r="M308" s="97">
        <v>25</v>
      </c>
      <c r="N308" s="108">
        <v>0</v>
      </c>
      <c r="O308" s="6">
        <f>Table_OTOB_YTD[[#This Row],[CHARGED DAYS]]-Table_OTOB_YTD[[#This Row],[CONTRACT DAYS]]-Table_OTOB_YTD[[#This Row],[THIRD PARTY DAYS ADDED]]</f>
        <v>49</v>
      </c>
      <c r="P308" s="98" t="s">
        <v>619</v>
      </c>
      <c r="Q308" s="98" t="s">
        <v>371</v>
      </c>
      <c r="R308" s="99">
        <v>43556</v>
      </c>
      <c r="S30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8" s="95" t="s">
        <v>18</v>
      </c>
      <c r="U308" s="95" t="s">
        <v>18</v>
      </c>
      <c r="V308" s="99" t="s">
        <v>18</v>
      </c>
      <c r="W308" s="99" t="s">
        <v>83</v>
      </c>
      <c r="X308" s="99" t="s">
        <v>141</v>
      </c>
    </row>
    <row r="309" spans="1:24" x14ac:dyDescent="0.3">
      <c r="A309" s="92" t="s">
        <v>25</v>
      </c>
      <c r="B309" s="93" t="s">
        <v>708</v>
      </c>
      <c r="C309" s="94" t="s">
        <v>709</v>
      </c>
      <c r="D309" s="94" t="s">
        <v>710</v>
      </c>
      <c r="E309" s="95">
        <v>44953</v>
      </c>
      <c r="F309" s="96">
        <v>6868176.5700000003</v>
      </c>
      <c r="G309" s="96">
        <v>283963.75</v>
      </c>
      <c r="H309" s="96">
        <v>0</v>
      </c>
      <c r="I309" s="96">
        <v>6742189.5199999996</v>
      </c>
      <c r="J309" s="96">
        <v>-125987.05</v>
      </c>
      <c r="K309" s="97">
        <v>263</v>
      </c>
      <c r="L309" s="97">
        <v>275</v>
      </c>
      <c r="M309" s="97">
        <v>12</v>
      </c>
      <c r="N309" s="108">
        <v>0</v>
      </c>
      <c r="O309" s="6">
        <f>Table_OTOB_YTD[[#This Row],[CHARGED DAYS]]-Table_OTOB_YTD[[#This Row],[CONTRACT DAYS]]-Table_OTOB_YTD[[#This Row],[THIRD PARTY DAYS ADDED]]</f>
        <v>12</v>
      </c>
      <c r="P309" s="98" t="s">
        <v>619</v>
      </c>
      <c r="Q309" s="98" t="s">
        <v>371</v>
      </c>
      <c r="R309" s="99">
        <v>43556</v>
      </c>
      <c r="S30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09" s="95" t="s">
        <v>18</v>
      </c>
      <c r="U309" s="95" t="s">
        <v>18</v>
      </c>
      <c r="V309" s="99" t="s">
        <v>18</v>
      </c>
      <c r="W309" s="99" t="s">
        <v>83</v>
      </c>
      <c r="X309" s="99" t="s">
        <v>141</v>
      </c>
    </row>
    <row r="310" spans="1:24" x14ac:dyDescent="0.3">
      <c r="A310" s="92" t="s">
        <v>312</v>
      </c>
      <c r="B310" s="93" t="s">
        <v>711</v>
      </c>
      <c r="C310" s="94" t="s">
        <v>312</v>
      </c>
      <c r="D310" s="94" t="s">
        <v>712</v>
      </c>
      <c r="E310" s="95">
        <v>44953</v>
      </c>
      <c r="F310" s="96">
        <v>32640631.27</v>
      </c>
      <c r="G310" s="96">
        <v>-556616.27</v>
      </c>
      <c r="H310" s="96">
        <v>0</v>
      </c>
      <c r="I310" s="96">
        <v>32603922.32</v>
      </c>
      <c r="J310" s="96">
        <v>-36708.949999999997</v>
      </c>
      <c r="K310" s="97">
        <v>445</v>
      </c>
      <c r="L310" s="97">
        <v>778</v>
      </c>
      <c r="M310" s="97">
        <v>148</v>
      </c>
      <c r="N310" s="108">
        <v>0</v>
      </c>
      <c r="O310" s="6">
        <f>Table_OTOB_YTD[[#This Row],[CHARGED DAYS]]-Table_OTOB_YTD[[#This Row],[CONTRACT DAYS]]-Table_OTOB_YTD[[#This Row],[THIRD PARTY DAYS ADDED]]</f>
        <v>333</v>
      </c>
      <c r="P310" s="98" t="s">
        <v>619</v>
      </c>
      <c r="Q310" s="98" t="s">
        <v>371</v>
      </c>
      <c r="R310" s="99">
        <v>43556</v>
      </c>
      <c r="S31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0" s="95" t="s">
        <v>18</v>
      </c>
      <c r="U310" s="95" t="s">
        <v>18</v>
      </c>
      <c r="V310" s="99" t="s">
        <v>18</v>
      </c>
      <c r="W310" s="99" t="s">
        <v>84</v>
      </c>
      <c r="X310" s="99" t="s">
        <v>141</v>
      </c>
    </row>
    <row r="311" spans="1:24" x14ac:dyDescent="0.3">
      <c r="A311" s="92" t="s">
        <v>27</v>
      </c>
      <c r="B311" s="93" t="s">
        <v>713</v>
      </c>
      <c r="C311" s="94" t="s">
        <v>714</v>
      </c>
      <c r="D311" s="94" t="s">
        <v>352</v>
      </c>
      <c r="E311" s="95">
        <v>44953</v>
      </c>
      <c r="F311" s="96">
        <v>3490252.77</v>
      </c>
      <c r="G311" s="96">
        <v>122587.40000000001</v>
      </c>
      <c r="H311" s="96">
        <v>0</v>
      </c>
      <c r="I311" s="96">
        <v>4025655</v>
      </c>
      <c r="J311" s="96">
        <v>535402.23</v>
      </c>
      <c r="K311" s="97">
        <v>190</v>
      </c>
      <c r="L311" s="97">
        <v>251</v>
      </c>
      <c r="M311" s="97">
        <v>107</v>
      </c>
      <c r="N311" s="108">
        <v>0</v>
      </c>
      <c r="O311" s="6">
        <f>Table_OTOB_YTD[[#This Row],[CHARGED DAYS]]-Table_OTOB_YTD[[#This Row],[CONTRACT DAYS]]-Table_OTOB_YTD[[#This Row],[THIRD PARTY DAYS ADDED]]</f>
        <v>61</v>
      </c>
      <c r="P311" s="98" t="s">
        <v>619</v>
      </c>
      <c r="Q311" s="98" t="s">
        <v>371</v>
      </c>
      <c r="R311" s="99">
        <v>43556</v>
      </c>
      <c r="S31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1" s="95" t="s">
        <v>18</v>
      </c>
      <c r="U311" s="95" t="s">
        <v>16</v>
      </c>
      <c r="V311" s="99" t="s">
        <v>18</v>
      </c>
      <c r="W311" s="99" t="s">
        <v>83</v>
      </c>
      <c r="X311" s="99" t="s">
        <v>141</v>
      </c>
    </row>
    <row r="312" spans="1:24" x14ac:dyDescent="0.3">
      <c r="A312" s="92" t="s">
        <v>272</v>
      </c>
      <c r="B312" s="93" t="s">
        <v>715</v>
      </c>
      <c r="C312" s="94" t="s">
        <v>274</v>
      </c>
      <c r="D312" s="94" t="s">
        <v>275</v>
      </c>
      <c r="E312" s="95">
        <v>44953</v>
      </c>
      <c r="F312" s="96">
        <v>3098000</v>
      </c>
      <c r="G312" s="96">
        <v>1120970.25</v>
      </c>
      <c r="H312" s="96">
        <v>0</v>
      </c>
      <c r="I312" s="96">
        <v>4403599.5199999996</v>
      </c>
      <c r="J312" s="96">
        <v>1305599.52</v>
      </c>
      <c r="K312" s="97">
        <v>240</v>
      </c>
      <c r="L312" s="97">
        <v>306</v>
      </c>
      <c r="M312" s="97">
        <v>66</v>
      </c>
      <c r="N312" s="108">
        <v>0</v>
      </c>
      <c r="O312" s="6">
        <f>Table_OTOB_YTD[[#This Row],[CHARGED DAYS]]-Table_OTOB_YTD[[#This Row],[CONTRACT DAYS]]-Table_OTOB_YTD[[#This Row],[THIRD PARTY DAYS ADDED]]</f>
        <v>66</v>
      </c>
      <c r="P312" s="98" t="s">
        <v>619</v>
      </c>
      <c r="Q312" s="98" t="s">
        <v>371</v>
      </c>
      <c r="R312" s="99">
        <v>43556</v>
      </c>
      <c r="S31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2" s="95" t="s">
        <v>18</v>
      </c>
      <c r="U312" s="95" t="s">
        <v>18</v>
      </c>
      <c r="V312" s="99" t="s">
        <v>18</v>
      </c>
      <c r="W312" s="99" t="s">
        <v>83</v>
      </c>
      <c r="X312" s="99" t="s">
        <v>141</v>
      </c>
    </row>
    <row r="313" spans="1:24" x14ac:dyDescent="0.3">
      <c r="A313" s="92" t="s">
        <v>31</v>
      </c>
      <c r="B313" s="93" t="s">
        <v>608</v>
      </c>
      <c r="C313" s="94" t="s">
        <v>32</v>
      </c>
      <c r="D313" s="94" t="s">
        <v>480</v>
      </c>
      <c r="E313" s="95">
        <v>44956</v>
      </c>
      <c r="F313" s="96">
        <v>1750062</v>
      </c>
      <c r="G313" s="96">
        <v>189902.27</v>
      </c>
      <c r="H313" s="96">
        <v>0</v>
      </c>
      <c r="I313" s="96">
        <v>2158811.65</v>
      </c>
      <c r="J313" s="96">
        <v>408749.65</v>
      </c>
      <c r="K313" s="97">
        <v>105</v>
      </c>
      <c r="L313" s="97">
        <v>96</v>
      </c>
      <c r="M313" s="97">
        <v>0</v>
      </c>
      <c r="N313" s="108">
        <v>0</v>
      </c>
      <c r="O313" s="6">
        <f>Table_OTOB_YTD[[#This Row],[CHARGED DAYS]]-Table_OTOB_YTD[[#This Row],[CONTRACT DAYS]]-Table_OTOB_YTD[[#This Row],[THIRD PARTY DAYS ADDED]]</f>
        <v>-9</v>
      </c>
      <c r="P313" s="98" t="s">
        <v>619</v>
      </c>
      <c r="Q313" s="98" t="s">
        <v>371</v>
      </c>
      <c r="R313" s="99">
        <v>43556</v>
      </c>
      <c r="S31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3" s="95" t="s">
        <v>18</v>
      </c>
      <c r="U313" s="95" t="s">
        <v>18</v>
      </c>
      <c r="V313" s="99" t="s">
        <v>18</v>
      </c>
      <c r="W313" s="99" t="s">
        <v>83</v>
      </c>
      <c r="X313" s="99" t="s">
        <v>141</v>
      </c>
    </row>
    <row r="314" spans="1:24" x14ac:dyDescent="0.3">
      <c r="A314" s="92" t="s">
        <v>33</v>
      </c>
      <c r="B314" s="93" t="s">
        <v>716</v>
      </c>
      <c r="C314" s="94" t="s">
        <v>34</v>
      </c>
      <c r="D314" s="94" t="s">
        <v>20</v>
      </c>
      <c r="E314" s="95">
        <v>44956</v>
      </c>
      <c r="F314" s="96">
        <v>1637297</v>
      </c>
      <c r="G314" s="96">
        <v>17450.57</v>
      </c>
      <c r="H314" s="96">
        <v>11537.87</v>
      </c>
      <c r="I314" s="96">
        <v>1715884.31</v>
      </c>
      <c r="J314" s="96">
        <v>67049.440000000002</v>
      </c>
      <c r="K314" s="97">
        <v>320</v>
      </c>
      <c r="L314" s="97">
        <v>132</v>
      </c>
      <c r="M314" s="97">
        <v>0</v>
      </c>
      <c r="N314" s="108">
        <v>0</v>
      </c>
      <c r="O314" s="6">
        <f>Table_OTOB_YTD[[#This Row],[CHARGED DAYS]]-Table_OTOB_YTD[[#This Row],[CONTRACT DAYS]]-Table_OTOB_YTD[[#This Row],[THIRD PARTY DAYS ADDED]]</f>
        <v>-188</v>
      </c>
      <c r="P314" s="98" t="s">
        <v>619</v>
      </c>
      <c r="Q314" s="98" t="s">
        <v>371</v>
      </c>
      <c r="R314" s="99">
        <v>43556</v>
      </c>
      <c r="S31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4" s="95" t="s">
        <v>18</v>
      </c>
      <c r="U314" s="95" t="s">
        <v>18</v>
      </c>
      <c r="V314" s="99" t="s">
        <v>18</v>
      </c>
      <c r="W314" s="99" t="s">
        <v>83</v>
      </c>
      <c r="X314" s="99" t="s">
        <v>141</v>
      </c>
    </row>
    <row r="315" spans="1:24" x14ac:dyDescent="0.3">
      <c r="A315" s="92" t="s">
        <v>33</v>
      </c>
      <c r="B315" s="93" t="s">
        <v>717</v>
      </c>
      <c r="C315" s="94" t="s">
        <v>34</v>
      </c>
      <c r="D315" s="94" t="s">
        <v>30</v>
      </c>
      <c r="E315" s="95">
        <v>44956</v>
      </c>
      <c r="F315" s="96">
        <v>1494379.75</v>
      </c>
      <c r="G315" s="96">
        <v>31040.7</v>
      </c>
      <c r="H315" s="96">
        <v>0</v>
      </c>
      <c r="I315" s="96">
        <v>1594277.28</v>
      </c>
      <c r="J315" s="96">
        <v>99897.53</v>
      </c>
      <c r="K315" s="97">
        <v>296</v>
      </c>
      <c r="L315" s="97">
        <v>93</v>
      </c>
      <c r="M315" s="97">
        <v>0</v>
      </c>
      <c r="N315" s="108">
        <v>0</v>
      </c>
      <c r="O315" s="6">
        <f>Table_OTOB_YTD[[#This Row],[CHARGED DAYS]]-Table_OTOB_YTD[[#This Row],[CONTRACT DAYS]]-Table_OTOB_YTD[[#This Row],[THIRD PARTY DAYS ADDED]]</f>
        <v>-203</v>
      </c>
      <c r="P315" s="98" t="s">
        <v>619</v>
      </c>
      <c r="Q315" s="98" t="s">
        <v>371</v>
      </c>
      <c r="R315" s="99">
        <v>43556</v>
      </c>
      <c r="S31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5" s="95" t="s">
        <v>18</v>
      </c>
      <c r="U315" s="95" t="s">
        <v>18</v>
      </c>
      <c r="V315" s="99" t="s">
        <v>18</v>
      </c>
      <c r="W315" s="99" t="s">
        <v>83</v>
      </c>
      <c r="X315" s="99" t="s">
        <v>141</v>
      </c>
    </row>
    <row r="316" spans="1:24" x14ac:dyDescent="0.3">
      <c r="A316" s="92" t="s">
        <v>109</v>
      </c>
      <c r="B316" s="93" t="s">
        <v>718</v>
      </c>
      <c r="C316" s="94" t="s">
        <v>124</v>
      </c>
      <c r="D316" s="94" t="s">
        <v>102</v>
      </c>
      <c r="E316" s="95">
        <v>44956</v>
      </c>
      <c r="F316" s="96">
        <v>7059433.8499999996</v>
      </c>
      <c r="G316" s="96">
        <v>97613.11</v>
      </c>
      <c r="H316" s="96">
        <v>0</v>
      </c>
      <c r="I316" s="96">
        <v>7170404.2400000002</v>
      </c>
      <c r="J316" s="96">
        <v>110970.39</v>
      </c>
      <c r="K316" s="97">
        <v>102</v>
      </c>
      <c r="L316" s="97">
        <v>122</v>
      </c>
      <c r="M316" s="97">
        <v>7</v>
      </c>
      <c r="N316" s="108">
        <v>0</v>
      </c>
      <c r="O316" s="6">
        <f>Table_OTOB_YTD[[#This Row],[CHARGED DAYS]]-Table_OTOB_YTD[[#This Row],[CONTRACT DAYS]]-Table_OTOB_YTD[[#This Row],[THIRD PARTY DAYS ADDED]]</f>
        <v>20</v>
      </c>
      <c r="P316" s="98" t="s">
        <v>619</v>
      </c>
      <c r="Q316" s="98" t="s">
        <v>371</v>
      </c>
      <c r="R316" s="99">
        <v>43556</v>
      </c>
      <c r="S31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6" s="95" t="s">
        <v>18</v>
      </c>
      <c r="U316" s="95" t="s">
        <v>18</v>
      </c>
      <c r="V316" s="99" t="s">
        <v>18</v>
      </c>
      <c r="W316" s="99" t="s">
        <v>83</v>
      </c>
      <c r="X316" s="99" t="s">
        <v>141</v>
      </c>
    </row>
    <row r="317" spans="1:24" x14ac:dyDescent="0.3">
      <c r="A317" s="92" t="s">
        <v>21</v>
      </c>
      <c r="B317" s="93" t="s">
        <v>719</v>
      </c>
      <c r="C317" s="94" t="s">
        <v>130</v>
      </c>
      <c r="D317" s="94" t="s">
        <v>720</v>
      </c>
      <c r="E317" s="95">
        <v>44956</v>
      </c>
      <c r="F317" s="96">
        <v>1235556.27</v>
      </c>
      <c r="G317" s="96">
        <v>8909.18</v>
      </c>
      <c r="H317" s="96">
        <v>0</v>
      </c>
      <c r="I317" s="96">
        <v>1222627.44</v>
      </c>
      <c r="J317" s="96">
        <v>-12928.83</v>
      </c>
      <c r="K317" s="97">
        <v>45</v>
      </c>
      <c r="L317" s="97">
        <v>29</v>
      </c>
      <c r="M317" s="97">
        <v>0</v>
      </c>
      <c r="N317" s="108">
        <v>0</v>
      </c>
      <c r="O317" s="6">
        <f>Table_OTOB_YTD[[#This Row],[CHARGED DAYS]]-Table_OTOB_YTD[[#This Row],[CONTRACT DAYS]]-Table_OTOB_YTD[[#This Row],[THIRD PARTY DAYS ADDED]]</f>
        <v>-16</v>
      </c>
      <c r="P317" s="98" t="s">
        <v>619</v>
      </c>
      <c r="Q317" s="98" t="s">
        <v>371</v>
      </c>
      <c r="R317" s="99">
        <v>43556</v>
      </c>
      <c r="S31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7" s="95" t="s">
        <v>18</v>
      </c>
      <c r="U317" s="95" t="s">
        <v>18</v>
      </c>
      <c r="V317" s="99" t="s">
        <v>18</v>
      </c>
      <c r="W317" s="99" t="s">
        <v>83</v>
      </c>
      <c r="X317" s="99" t="s">
        <v>141</v>
      </c>
    </row>
    <row r="318" spans="1:24" x14ac:dyDescent="0.3">
      <c r="A318" s="92" t="s">
        <v>324</v>
      </c>
      <c r="B318" s="93" t="s">
        <v>721</v>
      </c>
      <c r="C318" s="94" t="s">
        <v>326</v>
      </c>
      <c r="D318" s="94" t="s">
        <v>352</v>
      </c>
      <c r="E318" s="95">
        <v>44957</v>
      </c>
      <c r="F318" s="96">
        <v>75522594.120000005</v>
      </c>
      <c r="G318" s="96">
        <v>4113271.05</v>
      </c>
      <c r="H318" s="96">
        <v>0</v>
      </c>
      <c r="I318" s="96">
        <v>83170947.739999995</v>
      </c>
      <c r="J318" s="96">
        <v>7648353.6200000001</v>
      </c>
      <c r="K318" s="97">
        <v>914</v>
      </c>
      <c r="L318" s="97">
        <v>1251</v>
      </c>
      <c r="M318" s="97">
        <v>337</v>
      </c>
      <c r="N318" s="108">
        <v>0</v>
      </c>
      <c r="O318" s="6">
        <f>Table_OTOB_YTD[[#This Row],[CHARGED DAYS]]-Table_OTOB_YTD[[#This Row],[CONTRACT DAYS]]-Table_OTOB_YTD[[#This Row],[THIRD PARTY DAYS ADDED]]</f>
        <v>337</v>
      </c>
      <c r="P318" s="98" t="s">
        <v>619</v>
      </c>
      <c r="Q318" s="98" t="s">
        <v>371</v>
      </c>
      <c r="R318" s="99">
        <v>43556</v>
      </c>
      <c r="S31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8" s="95" t="s">
        <v>18</v>
      </c>
      <c r="U318" s="95" t="s">
        <v>16</v>
      </c>
      <c r="V318" s="99" t="s">
        <v>16</v>
      </c>
      <c r="W318" s="99" t="s">
        <v>91</v>
      </c>
      <c r="X318" s="99" t="s">
        <v>141</v>
      </c>
    </row>
    <row r="319" spans="1:24" x14ac:dyDescent="0.3">
      <c r="A319" s="92" t="s">
        <v>361</v>
      </c>
      <c r="B319" s="93" t="s">
        <v>722</v>
      </c>
      <c r="C319" s="94" t="s">
        <v>569</v>
      </c>
      <c r="D319" s="94" t="s">
        <v>79</v>
      </c>
      <c r="E319" s="95">
        <v>44957</v>
      </c>
      <c r="F319" s="96">
        <v>5364691</v>
      </c>
      <c r="G319" s="96">
        <v>1279055.77</v>
      </c>
      <c r="H319" s="96">
        <v>0</v>
      </c>
      <c r="I319" s="96">
        <v>6682240.6600000001</v>
      </c>
      <c r="J319" s="96">
        <v>1317549.6599999999</v>
      </c>
      <c r="K319" s="97">
        <v>288</v>
      </c>
      <c r="L319" s="97">
        <v>367</v>
      </c>
      <c r="M319" s="97">
        <v>80</v>
      </c>
      <c r="N319" s="108">
        <v>0</v>
      </c>
      <c r="O319" s="6">
        <f>Table_OTOB_YTD[[#This Row],[CHARGED DAYS]]-Table_OTOB_YTD[[#This Row],[CONTRACT DAYS]]-Table_OTOB_YTD[[#This Row],[THIRD PARTY DAYS ADDED]]</f>
        <v>79</v>
      </c>
      <c r="P319" s="98" t="s">
        <v>619</v>
      </c>
      <c r="Q319" s="98" t="s">
        <v>371</v>
      </c>
      <c r="R319" s="99">
        <v>43556</v>
      </c>
      <c r="S31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19" s="95" t="s">
        <v>18</v>
      </c>
      <c r="U319" s="95" t="s">
        <v>18</v>
      </c>
      <c r="V319" s="99" t="s">
        <v>18</v>
      </c>
      <c r="W319" s="99" t="s">
        <v>83</v>
      </c>
      <c r="X319" s="99" t="s">
        <v>141</v>
      </c>
    </row>
    <row r="320" spans="1:24" x14ac:dyDescent="0.3">
      <c r="A320" s="92" t="s">
        <v>69</v>
      </c>
      <c r="B320" s="93" t="s">
        <v>723</v>
      </c>
      <c r="C320" s="94" t="s">
        <v>724</v>
      </c>
      <c r="D320" s="94" t="s">
        <v>22</v>
      </c>
      <c r="E320" s="95">
        <v>44958</v>
      </c>
      <c r="F320" s="96">
        <v>489997.75</v>
      </c>
      <c r="G320" s="96">
        <v>0</v>
      </c>
      <c r="H320" s="96">
        <v>0</v>
      </c>
      <c r="I320" s="96">
        <v>483891.98</v>
      </c>
      <c r="J320" s="96">
        <v>-6105.77</v>
      </c>
      <c r="K320" s="97">
        <v>64</v>
      </c>
      <c r="L320" s="97">
        <v>57</v>
      </c>
      <c r="M320" s="97">
        <v>0</v>
      </c>
      <c r="N320" s="108">
        <v>0</v>
      </c>
      <c r="O320" s="6">
        <f>Table_OTOB_YTD[[#This Row],[CHARGED DAYS]]-Table_OTOB_YTD[[#This Row],[CONTRACT DAYS]]-Table_OTOB_YTD[[#This Row],[THIRD PARTY DAYS ADDED]]</f>
        <v>-7</v>
      </c>
      <c r="P320" s="98" t="s">
        <v>725</v>
      </c>
      <c r="Q320" s="98" t="s">
        <v>372</v>
      </c>
      <c r="R320" s="99">
        <v>43556</v>
      </c>
      <c r="S32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0" s="95" t="s">
        <v>18</v>
      </c>
      <c r="U320" s="95" t="s">
        <v>18</v>
      </c>
      <c r="V320" s="99" t="s">
        <v>18</v>
      </c>
      <c r="W320" s="99" t="s">
        <v>83</v>
      </c>
      <c r="X320" s="99" t="s">
        <v>141</v>
      </c>
    </row>
    <row r="321" spans="1:24" x14ac:dyDescent="0.3">
      <c r="A321" s="92" t="s">
        <v>41</v>
      </c>
      <c r="B321" s="93" t="s">
        <v>726</v>
      </c>
      <c r="C321" s="94" t="s">
        <v>382</v>
      </c>
      <c r="D321" s="94" t="s">
        <v>20</v>
      </c>
      <c r="E321" s="95">
        <v>44958</v>
      </c>
      <c r="F321" s="96">
        <v>866887.83000000007</v>
      </c>
      <c r="G321" s="96">
        <v>0</v>
      </c>
      <c r="H321" s="96">
        <v>0</v>
      </c>
      <c r="I321" s="96">
        <v>886956.31</v>
      </c>
      <c r="J321" s="96">
        <v>20068.48</v>
      </c>
      <c r="K321" s="97">
        <v>55</v>
      </c>
      <c r="L321" s="97">
        <v>59</v>
      </c>
      <c r="M321" s="97">
        <v>0</v>
      </c>
      <c r="N321" s="108">
        <v>0</v>
      </c>
      <c r="O321" s="6">
        <f>Table_OTOB_YTD[[#This Row],[CHARGED DAYS]]-Table_OTOB_YTD[[#This Row],[CONTRACT DAYS]]-Table_OTOB_YTD[[#This Row],[THIRD PARTY DAYS ADDED]]</f>
        <v>4</v>
      </c>
      <c r="P321" s="98" t="s">
        <v>725</v>
      </c>
      <c r="Q321" s="98" t="s">
        <v>372</v>
      </c>
      <c r="R321" s="99">
        <v>43556</v>
      </c>
      <c r="S32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1" s="95" t="s">
        <v>18</v>
      </c>
      <c r="U321" s="95" t="s">
        <v>18</v>
      </c>
      <c r="V321" s="99" t="s">
        <v>18</v>
      </c>
      <c r="W321" s="99" t="s">
        <v>83</v>
      </c>
      <c r="X321" s="99" t="s">
        <v>141</v>
      </c>
    </row>
    <row r="322" spans="1:24" x14ac:dyDescent="0.3">
      <c r="A322" s="92" t="s">
        <v>41</v>
      </c>
      <c r="B322" s="93" t="s">
        <v>727</v>
      </c>
      <c r="C322" s="94" t="s">
        <v>382</v>
      </c>
      <c r="D322" s="94" t="s">
        <v>728</v>
      </c>
      <c r="E322" s="95">
        <v>44958</v>
      </c>
      <c r="F322" s="96">
        <v>8342144.9000000004</v>
      </c>
      <c r="G322" s="96">
        <v>-15390</v>
      </c>
      <c r="H322" s="96">
        <v>0</v>
      </c>
      <c r="I322" s="96">
        <v>8576959.8200000003</v>
      </c>
      <c r="J322" s="96">
        <v>234814.92</v>
      </c>
      <c r="K322" s="97">
        <v>232</v>
      </c>
      <c r="L322" s="97">
        <v>249</v>
      </c>
      <c r="M322" s="97">
        <v>0</v>
      </c>
      <c r="N322" s="108">
        <v>0</v>
      </c>
      <c r="O322" s="6">
        <f>Table_OTOB_YTD[[#This Row],[CHARGED DAYS]]-Table_OTOB_YTD[[#This Row],[CONTRACT DAYS]]-Table_OTOB_YTD[[#This Row],[THIRD PARTY DAYS ADDED]]</f>
        <v>17</v>
      </c>
      <c r="P322" s="98" t="s">
        <v>725</v>
      </c>
      <c r="Q322" s="98" t="s">
        <v>372</v>
      </c>
      <c r="R322" s="99">
        <v>43556</v>
      </c>
      <c r="S32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2" s="95" t="s">
        <v>18</v>
      </c>
      <c r="U322" s="95" t="s">
        <v>18</v>
      </c>
      <c r="V322" s="99" t="s">
        <v>16</v>
      </c>
      <c r="W322" s="99" t="s">
        <v>83</v>
      </c>
      <c r="X322" s="99" t="s">
        <v>141</v>
      </c>
    </row>
    <row r="323" spans="1:24" x14ac:dyDescent="0.3">
      <c r="A323" s="92" t="s">
        <v>19</v>
      </c>
      <c r="B323" s="93" t="s">
        <v>729</v>
      </c>
      <c r="C323" s="94" t="s">
        <v>730</v>
      </c>
      <c r="D323" s="94" t="s">
        <v>410</v>
      </c>
      <c r="E323" s="95">
        <v>44960</v>
      </c>
      <c r="F323" s="96">
        <v>104464.3</v>
      </c>
      <c r="G323" s="96">
        <v>11819.67</v>
      </c>
      <c r="H323" s="96">
        <v>0</v>
      </c>
      <c r="I323" s="96">
        <v>117014.97</v>
      </c>
      <c r="J323" s="96">
        <v>12550.67</v>
      </c>
      <c r="K323" s="97">
        <v>17</v>
      </c>
      <c r="L323" s="97">
        <v>16</v>
      </c>
      <c r="M323" s="97">
        <v>4</v>
      </c>
      <c r="N323" s="108">
        <v>0</v>
      </c>
      <c r="O323" s="6">
        <f>Table_OTOB_YTD[[#This Row],[CHARGED DAYS]]-Table_OTOB_YTD[[#This Row],[CONTRACT DAYS]]-Table_OTOB_YTD[[#This Row],[THIRD PARTY DAYS ADDED]]</f>
        <v>-1</v>
      </c>
      <c r="P323" s="98" t="s">
        <v>725</v>
      </c>
      <c r="Q323" s="98" t="s">
        <v>372</v>
      </c>
      <c r="R323" s="99">
        <v>43556</v>
      </c>
      <c r="S32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3" s="95" t="s">
        <v>18</v>
      </c>
      <c r="U323" s="95" t="s">
        <v>18</v>
      </c>
      <c r="V323" s="99" t="s">
        <v>18</v>
      </c>
      <c r="W323" s="99" t="s">
        <v>83</v>
      </c>
      <c r="X323" s="99" t="s">
        <v>141</v>
      </c>
    </row>
    <row r="324" spans="1:24" x14ac:dyDescent="0.3">
      <c r="A324" s="92" t="s">
        <v>19</v>
      </c>
      <c r="B324" s="93" t="s">
        <v>731</v>
      </c>
      <c r="C324" s="94" t="s">
        <v>732</v>
      </c>
      <c r="D324" s="94" t="s">
        <v>733</v>
      </c>
      <c r="E324" s="95">
        <v>44960</v>
      </c>
      <c r="F324" s="96">
        <v>1509217.56</v>
      </c>
      <c r="G324" s="96">
        <v>-294324.75</v>
      </c>
      <c r="H324" s="96">
        <v>0</v>
      </c>
      <c r="I324" s="96">
        <v>1270023.26</v>
      </c>
      <c r="J324" s="96">
        <v>-239194.3</v>
      </c>
      <c r="K324" s="97">
        <v>47</v>
      </c>
      <c r="L324" s="97">
        <v>63</v>
      </c>
      <c r="M324" s="97">
        <v>4</v>
      </c>
      <c r="N324" s="108">
        <v>0</v>
      </c>
      <c r="O324" s="6">
        <f>Table_OTOB_YTD[[#This Row],[CHARGED DAYS]]-Table_OTOB_YTD[[#This Row],[CONTRACT DAYS]]-Table_OTOB_YTD[[#This Row],[THIRD PARTY DAYS ADDED]]</f>
        <v>16</v>
      </c>
      <c r="P324" s="98" t="s">
        <v>725</v>
      </c>
      <c r="Q324" s="98" t="s">
        <v>372</v>
      </c>
      <c r="R324" s="99">
        <v>43556</v>
      </c>
      <c r="S32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4" s="95" t="s">
        <v>18</v>
      </c>
      <c r="U324" s="95" t="s">
        <v>18</v>
      </c>
      <c r="V324" s="99" t="s">
        <v>18</v>
      </c>
      <c r="W324" s="99" t="s">
        <v>83</v>
      </c>
      <c r="X324" s="99" t="s">
        <v>141</v>
      </c>
    </row>
    <row r="325" spans="1:24" x14ac:dyDescent="0.3">
      <c r="A325" s="92" t="s">
        <v>21</v>
      </c>
      <c r="B325" s="93" t="s">
        <v>734</v>
      </c>
      <c r="C325" s="94" t="s">
        <v>694</v>
      </c>
      <c r="D325" s="94" t="s">
        <v>695</v>
      </c>
      <c r="E325" s="95">
        <v>44960</v>
      </c>
      <c r="F325" s="96">
        <v>1937924.62</v>
      </c>
      <c r="G325" s="96">
        <v>-88691.49</v>
      </c>
      <c r="H325" s="96">
        <v>0</v>
      </c>
      <c r="I325" s="96">
        <v>1780602.9</v>
      </c>
      <c r="J325" s="96">
        <v>-157321.72</v>
      </c>
      <c r="K325" s="97">
        <v>143</v>
      </c>
      <c r="L325" s="97">
        <v>135</v>
      </c>
      <c r="M325" s="97">
        <v>0</v>
      </c>
      <c r="N325" s="108">
        <v>0</v>
      </c>
      <c r="O325" s="6">
        <f>Table_OTOB_YTD[[#This Row],[CHARGED DAYS]]-Table_OTOB_YTD[[#This Row],[CONTRACT DAYS]]-Table_OTOB_YTD[[#This Row],[THIRD PARTY DAYS ADDED]]</f>
        <v>-8</v>
      </c>
      <c r="P325" s="98" t="s">
        <v>725</v>
      </c>
      <c r="Q325" s="98" t="s">
        <v>372</v>
      </c>
      <c r="R325" s="99">
        <v>43556</v>
      </c>
      <c r="S32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5" s="95" t="s">
        <v>18</v>
      </c>
      <c r="U325" s="95" t="s">
        <v>18</v>
      </c>
      <c r="V325" s="99" t="s">
        <v>18</v>
      </c>
      <c r="W325" s="99" t="s">
        <v>83</v>
      </c>
      <c r="X325" s="99" t="s">
        <v>141</v>
      </c>
    </row>
    <row r="326" spans="1:24" x14ac:dyDescent="0.3">
      <c r="A326" s="92" t="s">
        <v>21</v>
      </c>
      <c r="B326" s="93" t="s">
        <v>735</v>
      </c>
      <c r="C326" s="94" t="s">
        <v>236</v>
      </c>
      <c r="D326" s="94" t="s">
        <v>343</v>
      </c>
      <c r="E326" s="95">
        <v>44961</v>
      </c>
      <c r="F326" s="96">
        <v>2603773.77</v>
      </c>
      <c r="G326" s="96">
        <v>157386.92000000001</v>
      </c>
      <c r="H326" s="96">
        <v>0</v>
      </c>
      <c r="I326" s="96">
        <v>2693036.83</v>
      </c>
      <c r="J326" s="96">
        <v>89263.06</v>
      </c>
      <c r="K326" s="97">
        <v>138</v>
      </c>
      <c r="L326" s="97">
        <v>138</v>
      </c>
      <c r="M326" s="97">
        <v>0</v>
      </c>
      <c r="N326" s="108">
        <v>0</v>
      </c>
      <c r="O326" s="6">
        <f>Table_OTOB_YTD[[#This Row],[CHARGED DAYS]]-Table_OTOB_YTD[[#This Row],[CONTRACT DAYS]]-Table_OTOB_YTD[[#This Row],[THIRD PARTY DAYS ADDED]]</f>
        <v>0</v>
      </c>
      <c r="P326" s="98" t="s">
        <v>725</v>
      </c>
      <c r="Q326" s="98" t="s">
        <v>372</v>
      </c>
      <c r="R326" s="99">
        <v>43556</v>
      </c>
      <c r="S32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6" s="95" t="s">
        <v>18</v>
      </c>
      <c r="U326" s="95" t="s">
        <v>18</v>
      </c>
      <c r="V326" s="99" t="s">
        <v>18</v>
      </c>
      <c r="W326" s="99" t="s">
        <v>83</v>
      </c>
      <c r="X326" s="99" t="s">
        <v>141</v>
      </c>
    </row>
    <row r="327" spans="1:24" x14ac:dyDescent="0.3">
      <c r="A327" s="92" t="s">
        <v>21</v>
      </c>
      <c r="B327" s="93" t="s">
        <v>736</v>
      </c>
      <c r="C327" s="94" t="s">
        <v>236</v>
      </c>
      <c r="D327" s="94" t="s">
        <v>737</v>
      </c>
      <c r="E327" s="95">
        <v>44961</v>
      </c>
      <c r="F327" s="96">
        <v>8087778.9100000001</v>
      </c>
      <c r="G327" s="96">
        <v>36338.629999999997</v>
      </c>
      <c r="H327" s="96">
        <v>0</v>
      </c>
      <c r="I327" s="96">
        <v>8174013.6299999999</v>
      </c>
      <c r="J327" s="96">
        <v>86234.72</v>
      </c>
      <c r="K327" s="97">
        <v>257</v>
      </c>
      <c r="L327" s="97">
        <v>257</v>
      </c>
      <c r="M327" s="97">
        <v>0</v>
      </c>
      <c r="N327" s="108">
        <v>0</v>
      </c>
      <c r="O327" s="6">
        <f>Table_OTOB_YTD[[#This Row],[CHARGED DAYS]]-Table_OTOB_YTD[[#This Row],[CONTRACT DAYS]]-Table_OTOB_YTD[[#This Row],[THIRD PARTY DAYS ADDED]]</f>
        <v>0</v>
      </c>
      <c r="P327" s="98" t="s">
        <v>725</v>
      </c>
      <c r="Q327" s="98" t="s">
        <v>372</v>
      </c>
      <c r="R327" s="99">
        <v>43556</v>
      </c>
      <c r="S32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7" s="95" t="s">
        <v>18</v>
      </c>
      <c r="U327" s="95" t="s">
        <v>18</v>
      </c>
      <c r="V327" s="99" t="s">
        <v>18</v>
      </c>
      <c r="W327" s="99" t="s">
        <v>83</v>
      </c>
      <c r="X327" s="99" t="s">
        <v>141</v>
      </c>
    </row>
    <row r="328" spans="1:24" x14ac:dyDescent="0.3">
      <c r="A328" s="92" t="s">
        <v>17</v>
      </c>
      <c r="B328" s="93" t="s">
        <v>560</v>
      </c>
      <c r="C328" s="94" t="s">
        <v>561</v>
      </c>
      <c r="D328" s="94" t="s">
        <v>562</v>
      </c>
      <c r="E328" s="95">
        <v>44963</v>
      </c>
      <c r="F328" s="96">
        <v>3837576.3</v>
      </c>
      <c r="G328" s="96">
        <v>342243.35000000003</v>
      </c>
      <c r="H328" s="96">
        <v>0</v>
      </c>
      <c r="I328" s="96">
        <v>4198484.67</v>
      </c>
      <c r="J328" s="96">
        <v>360908.37</v>
      </c>
      <c r="K328" s="97">
        <v>180</v>
      </c>
      <c r="L328" s="97">
        <v>228</v>
      </c>
      <c r="M328" s="97">
        <v>49</v>
      </c>
      <c r="N328" s="108">
        <v>0</v>
      </c>
      <c r="O328" s="6">
        <f>Table_OTOB_YTD[[#This Row],[CHARGED DAYS]]-Table_OTOB_YTD[[#This Row],[CONTRACT DAYS]]-Table_OTOB_YTD[[#This Row],[THIRD PARTY DAYS ADDED]]</f>
        <v>48</v>
      </c>
      <c r="P328" s="98" t="s">
        <v>725</v>
      </c>
      <c r="Q328" s="98" t="s">
        <v>372</v>
      </c>
      <c r="R328" s="99">
        <v>43556</v>
      </c>
      <c r="S32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8" s="95" t="s">
        <v>18</v>
      </c>
      <c r="U328" s="95" t="s">
        <v>18</v>
      </c>
      <c r="V328" s="99" t="s">
        <v>18</v>
      </c>
      <c r="W328" s="99" t="s">
        <v>83</v>
      </c>
      <c r="X328" s="99" t="s">
        <v>141</v>
      </c>
    </row>
    <row r="329" spans="1:24" x14ac:dyDescent="0.3">
      <c r="A329" s="92" t="s">
        <v>77</v>
      </c>
      <c r="B329" s="93" t="s">
        <v>738</v>
      </c>
      <c r="C329" s="94" t="s">
        <v>115</v>
      </c>
      <c r="D329" s="94" t="s">
        <v>290</v>
      </c>
      <c r="E329" s="95">
        <v>44963</v>
      </c>
      <c r="F329" s="96">
        <v>9737925.7100000009</v>
      </c>
      <c r="G329" s="96">
        <v>298086.03000000003</v>
      </c>
      <c r="H329" s="96">
        <v>0</v>
      </c>
      <c r="I329" s="96">
        <v>9744575.1199999992</v>
      </c>
      <c r="J329" s="96">
        <v>6649.41</v>
      </c>
      <c r="K329" s="97">
        <v>113</v>
      </c>
      <c r="L329" s="97">
        <v>152</v>
      </c>
      <c r="M329" s="97">
        <v>35</v>
      </c>
      <c r="N329" s="108">
        <v>0</v>
      </c>
      <c r="O329" s="6">
        <f>Table_OTOB_YTD[[#This Row],[CHARGED DAYS]]-Table_OTOB_YTD[[#This Row],[CONTRACT DAYS]]-Table_OTOB_YTD[[#This Row],[THIRD PARTY DAYS ADDED]]</f>
        <v>39</v>
      </c>
      <c r="P329" s="98" t="s">
        <v>725</v>
      </c>
      <c r="Q329" s="98" t="s">
        <v>372</v>
      </c>
      <c r="R329" s="99">
        <v>43556</v>
      </c>
      <c r="S32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29" s="95" t="s">
        <v>18</v>
      </c>
      <c r="U329" s="95" t="s">
        <v>18</v>
      </c>
      <c r="V329" s="99" t="s">
        <v>16</v>
      </c>
      <c r="W329" s="99" t="s">
        <v>83</v>
      </c>
      <c r="X329" s="99" t="s">
        <v>141</v>
      </c>
    </row>
    <row r="330" spans="1:24" x14ac:dyDescent="0.3">
      <c r="A330" s="92" t="s">
        <v>77</v>
      </c>
      <c r="B330" s="93" t="s">
        <v>739</v>
      </c>
      <c r="C330" s="94" t="s">
        <v>115</v>
      </c>
      <c r="D330" s="94" t="s">
        <v>20</v>
      </c>
      <c r="E330" s="95">
        <v>44963</v>
      </c>
      <c r="F330" s="96">
        <v>2812849.2</v>
      </c>
      <c r="G330" s="96">
        <v>0</v>
      </c>
      <c r="H330" s="96">
        <v>0</v>
      </c>
      <c r="I330" s="96">
        <v>2812658.2</v>
      </c>
      <c r="J330" s="96">
        <v>-191</v>
      </c>
      <c r="K330" s="97">
        <v>94</v>
      </c>
      <c r="L330" s="97">
        <v>106</v>
      </c>
      <c r="M330" s="97">
        <v>0</v>
      </c>
      <c r="N330" s="108">
        <v>0</v>
      </c>
      <c r="O330" s="6">
        <f>Table_OTOB_YTD[[#This Row],[CHARGED DAYS]]-Table_OTOB_YTD[[#This Row],[CONTRACT DAYS]]-Table_OTOB_YTD[[#This Row],[THIRD PARTY DAYS ADDED]]</f>
        <v>12</v>
      </c>
      <c r="P330" s="98" t="s">
        <v>725</v>
      </c>
      <c r="Q330" s="98" t="s">
        <v>372</v>
      </c>
      <c r="R330" s="99">
        <v>43556</v>
      </c>
      <c r="S33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0" s="95" t="s">
        <v>18</v>
      </c>
      <c r="U330" s="95" t="s">
        <v>18</v>
      </c>
      <c r="V330" s="99" t="s">
        <v>18</v>
      </c>
      <c r="W330" s="99" t="s">
        <v>83</v>
      </c>
      <c r="X330" s="99" t="s">
        <v>141</v>
      </c>
    </row>
    <row r="331" spans="1:24" x14ac:dyDescent="0.3">
      <c r="A331" s="92" t="s">
        <v>19</v>
      </c>
      <c r="B331" s="93" t="s">
        <v>740</v>
      </c>
      <c r="C331" s="94" t="s">
        <v>446</v>
      </c>
      <c r="D331" s="94" t="s">
        <v>421</v>
      </c>
      <c r="E331" s="95">
        <v>44964</v>
      </c>
      <c r="F331" s="96">
        <v>517178.94</v>
      </c>
      <c r="G331" s="96">
        <v>0</v>
      </c>
      <c r="H331" s="96">
        <v>0</v>
      </c>
      <c r="I331" s="96">
        <v>532432.15</v>
      </c>
      <c r="J331" s="96">
        <v>15253.21</v>
      </c>
      <c r="K331" s="97">
        <v>28</v>
      </c>
      <c r="L331" s="97">
        <v>61</v>
      </c>
      <c r="M331" s="97">
        <v>18</v>
      </c>
      <c r="N331" s="108">
        <v>0</v>
      </c>
      <c r="O331" s="6">
        <f>Table_OTOB_YTD[[#This Row],[CHARGED DAYS]]-Table_OTOB_YTD[[#This Row],[CONTRACT DAYS]]-Table_OTOB_YTD[[#This Row],[THIRD PARTY DAYS ADDED]]</f>
        <v>33</v>
      </c>
      <c r="P331" s="98" t="s">
        <v>725</v>
      </c>
      <c r="Q331" s="98" t="s">
        <v>372</v>
      </c>
      <c r="R331" s="99">
        <v>43556</v>
      </c>
      <c r="S33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1" s="95" t="s">
        <v>18</v>
      </c>
      <c r="U331" s="95" t="s">
        <v>18</v>
      </c>
      <c r="V331" s="99" t="s">
        <v>18</v>
      </c>
      <c r="W331" s="99" t="s">
        <v>83</v>
      </c>
      <c r="X331" s="99" t="s">
        <v>141</v>
      </c>
    </row>
    <row r="332" spans="1:24" x14ac:dyDescent="0.3">
      <c r="A332" s="92" t="s">
        <v>312</v>
      </c>
      <c r="B332" s="93" t="s">
        <v>741</v>
      </c>
      <c r="C332" s="94" t="s">
        <v>314</v>
      </c>
      <c r="D332" s="94" t="s">
        <v>315</v>
      </c>
      <c r="E332" s="95">
        <v>44964</v>
      </c>
      <c r="F332" s="96">
        <v>1312912.6099999999</v>
      </c>
      <c r="G332" s="96">
        <v>22368.16</v>
      </c>
      <c r="H332" s="96">
        <v>0</v>
      </c>
      <c r="I332" s="96">
        <v>1357410.52</v>
      </c>
      <c r="J332" s="96">
        <v>44497.91</v>
      </c>
      <c r="K332" s="97">
        <v>100</v>
      </c>
      <c r="L332" s="97">
        <v>117</v>
      </c>
      <c r="M332" s="97">
        <v>17</v>
      </c>
      <c r="N332" s="108">
        <v>0</v>
      </c>
      <c r="O332" s="6">
        <f>Table_OTOB_YTD[[#This Row],[CHARGED DAYS]]-Table_OTOB_YTD[[#This Row],[CONTRACT DAYS]]-Table_OTOB_YTD[[#This Row],[THIRD PARTY DAYS ADDED]]</f>
        <v>17</v>
      </c>
      <c r="P332" s="98" t="s">
        <v>725</v>
      </c>
      <c r="Q332" s="98" t="s">
        <v>372</v>
      </c>
      <c r="R332" s="99">
        <v>43556</v>
      </c>
      <c r="S33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2" s="95" t="s">
        <v>18</v>
      </c>
      <c r="U332" s="95" t="s">
        <v>18</v>
      </c>
      <c r="V332" s="99" t="s">
        <v>18</v>
      </c>
      <c r="W332" s="99" t="s">
        <v>83</v>
      </c>
      <c r="X332" s="99" t="s">
        <v>141</v>
      </c>
    </row>
    <row r="333" spans="1:24" x14ac:dyDescent="0.3">
      <c r="A333" s="92" t="s">
        <v>31</v>
      </c>
      <c r="B333" s="93" t="s">
        <v>742</v>
      </c>
      <c r="C333" s="94" t="s">
        <v>95</v>
      </c>
      <c r="D333" s="94" t="s">
        <v>743</v>
      </c>
      <c r="E333" s="95">
        <v>44964</v>
      </c>
      <c r="F333" s="96">
        <v>10077739.5</v>
      </c>
      <c r="G333" s="96">
        <v>1142464.23</v>
      </c>
      <c r="H333" s="96">
        <v>0</v>
      </c>
      <c r="I333" s="96">
        <v>12149866.57</v>
      </c>
      <c r="J333" s="96">
        <v>2072127.07</v>
      </c>
      <c r="K333" s="97">
        <v>170</v>
      </c>
      <c r="L333" s="97">
        <v>168</v>
      </c>
      <c r="M333" s="97">
        <v>0</v>
      </c>
      <c r="N333" s="108">
        <v>0</v>
      </c>
      <c r="O333" s="6">
        <f>Table_OTOB_YTD[[#This Row],[CHARGED DAYS]]-Table_OTOB_YTD[[#This Row],[CONTRACT DAYS]]-Table_OTOB_YTD[[#This Row],[THIRD PARTY DAYS ADDED]]</f>
        <v>-2</v>
      </c>
      <c r="P333" s="98" t="s">
        <v>725</v>
      </c>
      <c r="Q333" s="98" t="s">
        <v>372</v>
      </c>
      <c r="R333" s="99">
        <v>43556</v>
      </c>
      <c r="S33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3" s="95" t="s">
        <v>18</v>
      </c>
      <c r="U333" s="95" t="s">
        <v>18</v>
      </c>
      <c r="V333" s="99" t="s">
        <v>18</v>
      </c>
      <c r="W333" s="99" t="s">
        <v>83</v>
      </c>
      <c r="X333" s="99" t="s">
        <v>141</v>
      </c>
    </row>
    <row r="334" spans="1:24" x14ac:dyDescent="0.3">
      <c r="A334" s="92" t="s">
        <v>17</v>
      </c>
      <c r="B334" s="93" t="s">
        <v>744</v>
      </c>
      <c r="C334" s="94" t="s">
        <v>97</v>
      </c>
      <c r="D334" s="94" t="s">
        <v>22</v>
      </c>
      <c r="E334" s="95">
        <v>44965</v>
      </c>
      <c r="F334" s="96">
        <v>1535478.5</v>
      </c>
      <c r="G334" s="96">
        <v>32134.58</v>
      </c>
      <c r="H334" s="96">
        <v>0</v>
      </c>
      <c r="I334" s="96">
        <v>1486601.42</v>
      </c>
      <c r="J334" s="96">
        <v>-48877.08</v>
      </c>
      <c r="K334" s="97">
        <v>50</v>
      </c>
      <c r="L334" s="97">
        <v>56</v>
      </c>
      <c r="M334" s="97">
        <v>6</v>
      </c>
      <c r="N334" s="108">
        <v>0</v>
      </c>
      <c r="O334" s="6">
        <f>Table_OTOB_YTD[[#This Row],[CHARGED DAYS]]-Table_OTOB_YTD[[#This Row],[CONTRACT DAYS]]-Table_OTOB_YTD[[#This Row],[THIRD PARTY DAYS ADDED]]</f>
        <v>6</v>
      </c>
      <c r="P334" s="98" t="s">
        <v>725</v>
      </c>
      <c r="Q334" s="98" t="s">
        <v>372</v>
      </c>
      <c r="R334" s="99">
        <v>43556</v>
      </c>
      <c r="S33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4" s="95" t="s">
        <v>18</v>
      </c>
      <c r="U334" s="95" t="s">
        <v>18</v>
      </c>
      <c r="V334" s="99" t="s">
        <v>18</v>
      </c>
      <c r="W334" s="99" t="s">
        <v>83</v>
      </c>
      <c r="X334" s="99" t="s">
        <v>141</v>
      </c>
    </row>
    <row r="335" spans="1:24" x14ac:dyDescent="0.3">
      <c r="A335" s="92" t="s">
        <v>19</v>
      </c>
      <c r="B335" s="93" t="s">
        <v>745</v>
      </c>
      <c r="C335" s="94" t="s">
        <v>340</v>
      </c>
      <c r="D335" s="94" t="s">
        <v>368</v>
      </c>
      <c r="E335" s="95">
        <v>44965</v>
      </c>
      <c r="F335" s="96">
        <v>2734996.75</v>
      </c>
      <c r="G335" s="96">
        <v>756717.53</v>
      </c>
      <c r="H335" s="96">
        <v>0</v>
      </c>
      <c r="I335" s="96">
        <v>3617344.72</v>
      </c>
      <c r="J335" s="96">
        <v>882347.97</v>
      </c>
      <c r="K335" s="97">
        <v>180</v>
      </c>
      <c r="L335" s="97">
        <v>178</v>
      </c>
      <c r="M335" s="97">
        <v>0</v>
      </c>
      <c r="N335" s="108">
        <v>0</v>
      </c>
      <c r="O335" s="6">
        <f>Table_OTOB_YTD[[#This Row],[CHARGED DAYS]]-Table_OTOB_YTD[[#This Row],[CONTRACT DAYS]]-Table_OTOB_YTD[[#This Row],[THIRD PARTY DAYS ADDED]]</f>
        <v>-2</v>
      </c>
      <c r="P335" s="98" t="s">
        <v>725</v>
      </c>
      <c r="Q335" s="98" t="s">
        <v>372</v>
      </c>
      <c r="R335" s="99">
        <v>43556</v>
      </c>
      <c r="S33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5" s="95" t="s">
        <v>18</v>
      </c>
      <c r="U335" s="95" t="s">
        <v>18</v>
      </c>
      <c r="V335" s="99" t="s">
        <v>18</v>
      </c>
      <c r="W335" s="99" t="s">
        <v>83</v>
      </c>
      <c r="X335" s="99" t="s">
        <v>141</v>
      </c>
    </row>
    <row r="336" spans="1:24" x14ac:dyDescent="0.3">
      <c r="A336" s="92" t="s">
        <v>19</v>
      </c>
      <c r="B336" s="93" t="s">
        <v>746</v>
      </c>
      <c r="C336" s="94" t="s">
        <v>747</v>
      </c>
      <c r="D336" s="94" t="s">
        <v>748</v>
      </c>
      <c r="E336" s="95">
        <v>44965</v>
      </c>
      <c r="F336" s="96">
        <v>736393.5</v>
      </c>
      <c r="G336" s="96">
        <v>58194.18</v>
      </c>
      <c r="H336" s="96">
        <v>0</v>
      </c>
      <c r="I336" s="96">
        <v>737890.41</v>
      </c>
      <c r="J336" s="96">
        <v>1496.91</v>
      </c>
      <c r="K336" s="97">
        <v>40</v>
      </c>
      <c r="L336" s="97">
        <v>75</v>
      </c>
      <c r="M336" s="97">
        <v>10</v>
      </c>
      <c r="N336" s="108">
        <v>0</v>
      </c>
      <c r="O336" s="6">
        <f>Table_OTOB_YTD[[#This Row],[CHARGED DAYS]]-Table_OTOB_YTD[[#This Row],[CONTRACT DAYS]]-Table_OTOB_YTD[[#This Row],[THIRD PARTY DAYS ADDED]]</f>
        <v>35</v>
      </c>
      <c r="P336" s="98" t="s">
        <v>725</v>
      </c>
      <c r="Q336" s="98" t="s">
        <v>372</v>
      </c>
      <c r="R336" s="99">
        <v>43556</v>
      </c>
      <c r="S33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6" s="95" t="s">
        <v>18</v>
      </c>
      <c r="U336" s="95" t="s">
        <v>18</v>
      </c>
      <c r="V336" s="99" t="s">
        <v>18</v>
      </c>
      <c r="W336" s="99" t="s">
        <v>83</v>
      </c>
      <c r="X336" s="99" t="s">
        <v>141</v>
      </c>
    </row>
    <row r="337" spans="1:24" x14ac:dyDescent="0.3">
      <c r="A337" s="92" t="s">
        <v>31</v>
      </c>
      <c r="B337" s="93" t="s">
        <v>749</v>
      </c>
      <c r="C337" s="94" t="s">
        <v>95</v>
      </c>
      <c r="D337" s="94" t="s">
        <v>750</v>
      </c>
      <c r="E337" s="95">
        <v>44965</v>
      </c>
      <c r="F337" s="96">
        <v>9211640.25</v>
      </c>
      <c r="G337" s="96">
        <v>55660.43</v>
      </c>
      <c r="H337" s="96">
        <v>0</v>
      </c>
      <c r="I337" s="96">
        <v>9026555.5600000005</v>
      </c>
      <c r="J337" s="96">
        <v>-185084.69</v>
      </c>
      <c r="K337" s="97">
        <v>183</v>
      </c>
      <c r="L337" s="97">
        <v>149</v>
      </c>
      <c r="M337" s="97">
        <v>0</v>
      </c>
      <c r="N337" s="108">
        <v>0</v>
      </c>
      <c r="O337" s="6">
        <f>Table_OTOB_YTD[[#This Row],[CHARGED DAYS]]-Table_OTOB_YTD[[#This Row],[CONTRACT DAYS]]-Table_OTOB_YTD[[#This Row],[THIRD PARTY DAYS ADDED]]</f>
        <v>-34</v>
      </c>
      <c r="P337" s="98" t="s">
        <v>725</v>
      </c>
      <c r="Q337" s="98" t="s">
        <v>372</v>
      </c>
      <c r="R337" s="99">
        <v>43556</v>
      </c>
      <c r="S33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7" s="95" t="s">
        <v>18</v>
      </c>
      <c r="U337" s="95" t="s">
        <v>18</v>
      </c>
      <c r="V337" s="99" t="s">
        <v>18</v>
      </c>
      <c r="W337" s="99" t="s">
        <v>83</v>
      </c>
      <c r="X337" s="99" t="s">
        <v>141</v>
      </c>
    </row>
    <row r="338" spans="1:24" x14ac:dyDescent="0.3">
      <c r="A338" s="92" t="s">
        <v>17</v>
      </c>
      <c r="B338" s="93" t="s">
        <v>751</v>
      </c>
      <c r="C338" s="94" t="s">
        <v>39</v>
      </c>
      <c r="D338" s="94" t="s">
        <v>20</v>
      </c>
      <c r="E338" s="95">
        <v>44966</v>
      </c>
      <c r="F338" s="96">
        <v>3887917.5</v>
      </c>
      <c r="G338" s="96">
        <v>-666561.4</v>
      </c>
      <c r="H338" s="96">
        <v>0</v>
      </c>
      <c r="I338" s="96">
        <v>3054085.37</v>
      </c>
      <c r="J338" s="96">
        <v>-833832.13</v>
      </c>
      <c r="K338" s="97">
        <v>285</v>
      </c>
      <c r="L338" s="97">
        <v>342</v>
      </c>
      <c r="M338" s="97">
        <v>4</v>
      </c>
      <c r="N338" s="108">
        <v>0</v>
      </c>
      <c r="O338" s="6">
        <f>Table_OTOB_YTD[[#This Row],[CHARGED DAYS]]-Table_OTOB_YTD[[#This Row],[CONTRACT DAYS]]-Table_OTOB_YTD[[#This Row],[THIRD PARTY DAYS ADDED]]</f>
        <v>57</v>
      </c>
      <c r="P338" s="98" t="s">
        <v>725</v>
      </c>
      <c r="Q338" s="98" t="s">
        <v>372</v>
      </c>
      <c r="R338" s="99">
        <v>43556</v>
      </c>
      <c r="S33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8" s="95" t="s">
        <v>18</v>
      </c>
      <c r="U338" s="95" t="s">
        <v>18</v>
      </c>
      <c r="V338" s="99" t="s">
        <v>18</v>
      </c>
      <c r="W338" s="99" t="s">
        <v>83</v>
      </c>
      <c r="X338" s="99" t="s">
        <v>141</v>
      </c>
    </row>
    <row r="339" spans="1:24" x14ac:dyDescent="0.3">
      <c r="A339" s="92" t="s">
        <v>25</v>
      </c>
      <c r="B339" s="93" t="s">
        <v>752</v>
      </c>
      <c r="C339" s="94" t="s">
        <v>709</v>
      </c>
      <c r="D339" s="94" t="s">
        <v>194</v>
      </c>
      <c r="E339" s="95">
        <v>44967</v>
      </c>
      <c r="F339" s="96">
        <v>1371422.7</v>
      </c>
      <c r="G339" s="96">
        <v>527624.15</v>
      </c>
      <c r="H339" s="96">
        <v>0</v>
      </c>
      <c r="I339" s="96">
        <v>1835080.49</v>
      </c>
      <c r="J339" s="96">
        <v>463657.79</v>
      </c>
      <c r="K339" s="97">
        <v>131</v>
      </c>
      <c r="L339" s="97">
        <v>207</v>
      </c>
      <c r="M339" s="97">
        <v>37</v>
      </c>
      <c r="N339" s="108">
        <v>0</v>
      </c>
      <c r="O339" s="6">
        <f>Table_OTOB_YTD[[#This Row],[CHARGED DAYS]]-Table_OTOB_YTD[[#This Row],[CONTRACT DAYS]]-Table_OTOB_YTD[[#This Row],[THIRD PARTY DAYS ADDED]]</f>
        <v>76</v>
      </c>
      <c r="P339" s="98" t="s">
        <v>725</v>
      </c>
      <c r="Q339" s="98" t="s">
        <v>372</v>
      </c>
      <c r="R339" s="99">
        <v>43556</v>
      </c>
      <c r="S33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39" s="95" t="s">
        <v>18</v>
      </c>
      <c r="U339" s="95" t="s">
        <v>18</v>
      </c>
      <c r="V339" s="99" t="s">
        <v>18</v>
      </c>
      <c r="W339" s="99" t="s">
        <v>83</v>
      </c>
      <c r="X339" s="99" t="s">
        <v>141</v>
      </c>
    </row>
    <row r="340" spans="1:24" x14ac:dyDescent="0.3">
      <c r="A340" s="92" t="s">
        <v>361</v>
      </c>
      <c r="B340" s="93" t="s">
        <v>753</v>
      </c>
      <c r="C340" s="94" t="s">
        <v>634</v>
      </c>
      <c r="D340" s="94" t="s">
        <v>754</v>
      </c>
      <c r="E340" s="95">
        <v>44967</v>
      </c>
      <c r="F340" s="96">
        <v>10846609.869999999</v>
      </c>
      <c r="G340" s="96">
        <v>-328634.38</v>
      </c>
      <c r="H340" s="96">
        <v>0</v>
      </c>
      <c r="I340" s="96">
        <v>10326106.58</v>
      </c>
      <c r="J340" s="96">
        <v>-520503.29</v>
      </c>
      <c r="K340" s="97">
        <v>320</v>
      </c>
      <c r="L340" s="97">
        <v>409</v>
      </c>
      <c r="M340" s="97">
        <v>89</v>
      </c>
      <c r="N340" s="108">
        <v>0</v>
      </c>
      <c r="O340" s="6">
        <f>Table_OTOB_YTD[[#This Row],[CHARGED DAYS]]-Table_OTOB_YTD[[#This Row],[CONTRACT DAYS]]-Table_OTOB_YTD[[#This Row],[THIRD PARTY DAYS ADDED]]</f>
        <v>89</v>
      </c>
      <c r="P340" s="98" t="s">
        <v>725</v>
      </c>
      <c r="Q340" s="98" t="s">
        <v>372</v>
      </c>
      <c r="R340" s="99">
        <v>43556</v>
      </c>
      <c r="S34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0" s="95" t="s">
        <v>18</v>
      </c>
      <c r="U340" s="95" t="s">
        <v>18</v>
      </c>
      <c r="V340" s="99" t="s">
        <v>16</v>
      </c>
      <c r="W340" s="99" t="s">
        <v>83</v>
      </c>
      <c r="X340" s="99" t="s">
        <v>141</v>
      </c>
    </row>
    <row r="341" spans="1:24" x14ac:dyDescent="0.3">
      <c r="A341" s="92" t="s">
        <v>33</v>
      </c>
      <c r="B341" s="93" t="s">
        <v>755</v>
      </c>
      <c r="C341" s="94" t="s">
        <v>132</v>
      </c>
      <c r="D341" s="94" t="s">
        <v>562</v>
      </c>
      <c r="E341" s="95">
        <v>44967</v>
      </c>
      <c r="F341" s="96">
        <v>3777154.65</v>
      </c>
      <c r="G341" s="96">
        <v>128905.66</v>
      </c>
      <c r="H341" s="96">
        <v>0</v>
      </c>
      <c r="I341" s="96">
        <v>3845415.7</v>
      </c>
      <c r="J341" s="96">
        <v>68261.05</v>
      </c>
      <c r="K341" s="97">
        <v>227</v>
      </c>
      <c r="L341" s="97">
        <v>222</v>
      </c>
      <c r="M341" s="97">
        <v>0</v>
      </c>
      <c r="N341" s="108">
        <v>0</v>
      </c>
      <c r="O341" s="6">
        <f>Table_OTOB_YTD[[#This Row],[CHARGED DAYS]]-Table_OTOB_YTD[[#This Row],[CONTRACT DAYS]]-Table_OTOB_YTD[[#This Row],[THIRD PARTY DAYS ADDED]]</f>
        <v>-5</v>
      </c>
      <c r="P341" s="98" t="s">
        <v>725</v>
      </c>
      <c r="Q341" s="98" t="s">
        <v>372</v>
      </c>
      <c r="R341" s="99">
        <v>43556</v>
      </c>
      <c r="S34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1" s="95" t="s">
        <v>18</v>
      </c>
      <c r="U341" s="95" t="s">
        <v>18</v>
      </c>
      <c r="V341" s="99" t="s">
        <v>18</v>
      </c>
      <c r="W341" s="99" t="s">
        <v>83</v>
      </c>
      <c r="X341" s="99" t="s">
        <v>141</v>
      </c>
    </row>
    <row r="342" spans="1:24" x14ac:dyDescent="0.3">
      <c r="A342" s="92" t="s">
        <v>23</v>
      </c>
      <c r="B342" s="93" t="s">
        <v>756</v>
      </c>
      <c r="C342" s="94" t="s">
        <v>598</v>
      </c>
      <c r="D342" s="94" t="s">
        <v>626</v>
      </c>
      <c r="E342" s="95">
        <v>44970</v>
      </c>
      <c r="F342" s="96">
        <v>3245689.67</v>
      </c>
      <c r="G342" s="96">
        <v>115282.90000000001</v>
      </c>
      <c r="H342" s="96">
        <v>0</v>
      </c>
      <c r="I342" s="96">
        <v>3158567.84</v>
      </c>
      <c r="J342" s="96">
        <v>-87121.83</v>
      </c>
      <c r="K342" s="97">
        <v>141</v>
      </c>
      <c r="L342" s="97">
        <v>151</v>
      </c>
      <c r="M342" s="97">
        <v>11</v>
      </c>
      <c r="N342" s="108">
        <v>0</v>
      </c>
      <c r="O342" s="6">
        <f>Table_OTOB_YTD[[#This Row],[CHARGED DAYS]]-Table_OTOB_YTD[[#This Row],[CONTRACT DAYS]]-Table_OTOB_YTD[[#This Row],[THIRD PARTY DAYS ADDED]]</f>
        <v>10</v>
      </c>
      <c r="P342" s="98" t="s">
        <v>725</v>
      </c>
      <c r="Q342" s="98" t="s">
        <v>372</v>
      </c>
      <c r="R342" s="99">
        <v>43556</v>
      </c>
      <c r="S34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2" s="95" t="s">
        <v>18</v>
      </c>
      <c r="U342" s="95" t="s">
        <v>18</v>
      </c>
      <c r="V342" s="99" t="s">
        <v>18</v>
      </c>
      <c r="W342" s="99" t="s">
        <v>83</v>
      </c>
      <c r="X342" s="99" t="s">
        <v>141</v>
      </c>
    </row>
    <row r="343" spans="1:24" x14ac:dyDescent="0.3">
      <c r="A343" s="92" t="s">
        <v>88</v>
      </c>
      <c r="B343" s="93" t="s">
        <v>757</v>
      </c>
      <c r="C343" s="94" t="s">
        <v>758</v>
      </c>
      <c r="D343" s="94" t="s">
        <v>759</v>
      </c>
      <c r="E343" s="95">
        <v>44970</v>
      </c>
      <c r="F343" s="96">
        <v>7204392</v>
      </c>
      <c r="G343" s="96">
        <v>622230.28</v>
      </c>
      <c r="H343" s="96">
        <v>0</v>
      </c>
      <c r="I343" s="96">
        <v>8071385.7800000003</v>
      </c>
      <c r="J343" s="96">
        <v>866993.78</v>
      </c>
      <c r="K343" s="97">
        <v>258</v>
      </c>
      <c r="L343" s="97">
        <v>351</v>
      </c>
      <c r="M343" s="97">
        <v>70</v>
      </c>
      <c r="N343" s="108">
        <v>0</v>
      </c>
      <c r="O343" s="6">
        <f>Table_OTOB_YTD[[#This Row],[CHARGED DAYS]]-Table_OTOB_YTD[[#This Row],[CONTRACT DAYS]]-Table_OTOB_YTD[[#This Row],[THIRD PARTY DAYS ADDED]]</f>
        <v>93</v>
      </c>
      <c r="P343" s="98" t="s">
        <v>725</v>
      </c>
      <c r="Q343" s="98" t="s">
        <v>372</v>
      </c>
      <c r="R343" s="99">
        <v>43556</v>
      </c>
      <c r="S34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3" s="95" t="s">
        <v>18</v>
      </c>
      <c r="U343" s="95" t="s">
        <v>18</v>
      </c>
      <c r="V343" s="99" t="s">
        <v>18</v>
      </c>
      <c r="W343" s="99" t="s">
        <v>83</v>
      </c>
      <c r="X343" s="99" t="s">
        <v>141</v>
      </c>
    </row>
    <row r="344" spans="1:24" x14ac:dyDescent="0.3">
      <c r="A344" s="92" t="s">
        <v>361</v>
      </c>
      <c r="B344" s="93" t="s">
        <v>760</v>
      </c>
      <c r="C344" s="94" t="s">
        <v>761</v>
      </c>
      <c r="D344" s="94" t="s">
        <v>389</v>
      </c>
      <c r="E344" s="95">
        <v>44970</v>
      </c>
      <c r="F344" s="96">
        <v>13062197.130000001</v>
      </c>
      <c r="G344" s="96">
        <v>2798981.4</v>
      </c>
      <c r="H344" s="96">
        <v>0</v>
      </c>
      <c r="I344" s="96">
        <v>15130396.57</v>
      </c>
      <c r="J344" s="96">
        <v>2068199.44</v>
      </c>
      <c r="K344" s="97">
        <v>281</v>
      </c>
      <c r="L344" s="97">
        <v>364</v>
      </c>
      <c r="M344" s="97">
        <v>103</v>
      </c>
      <c r="N344" s="108">
        <v>0</v>
      </c>
      <c r="O344" s="6">
        <f>Table_OTOB_YTD[[#This Row],[CHARGED DAYS]]-Table_OTOB_YTD[[#This Row],[CONTRACT DAYS]]-Table_OTOB_YTD[[#This Row],[THIRD PARTY DAYS ADDED]]</f>
        <v>83</v>
      </c>
      <c r="P344" s="98" t="s">
        <v>725</v>
      </c>
      <c r="Q344" s="98" t="s">
        <v>372</v>
      </c>
      <c r="R344" s="99">
        <v>43556</v>
      </c>
      <c r="S34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4" s="95" t="s">
        <v>18</v>
      </c>
      <c r="U344" s="95" t="s">
        <v>18</v>
      </c>
      <c r="V344" s="99" t="s">
        <v>16</v>
      </c>
      <c r="W344" s="99" t="s">
        <v>83</v>
      </c>
      <c r="X344" s="99" t="s">
        <v>141</v>
      </c>
    </row>
    <row r="345" spans="1:24" x14ac:dyDescent="0.3">
      <c r="A345" s="92" t="s">
        <v>41</v>
      </c>
      <c r="B345" s="93" t="s">
        <v>762</v>
      </c>
      <c r="C345" s="94" t="s">
        <v>281</v>
      </c>
      <c r="D345" s="94" t="s">
        <v>352</v>
      </c>
      <c r="E345" s="95">
        <v>44970</v>
      </c>
      <c r="F345" s="96">
        <v>30634104.460000001</v>
      </c>
      <c r="G345" s="96">
        <v>2946365.39</v>
      </c>
      <c r="H345" s="96">
        <v>0</v>
      </c>
      <c r="I345" s="96">
        <v>35068048.549999997</v>
      </c>
      <c r="J345" s="96">
        <v>4433944.09</v>
      </c>
      <c r="K345" s="97">
        <v>494</v>
      </c>
      <c r="L345" s="97">
        <v>514</v>
      </c>
      <c r="M345" s="97">
        <v>40</v>
      </c>
      <c r="N345" s="108">
        <v>0</v>
      </c>
      <c r="O345" s="6">
        <f>Table_OTOB_YTD[[#This Row],[CHARGED DAYS]]-Table_OTOB_YTD[[#This Row],[CONTRACT DAYS]]-Table_OTOB_YTD[[#This Row],[THIRD PARTY DAYS ADDED]]</f>
        <v>20</v>
      </c>
      <c r="P345" s="98" t="s">
        <v>725</v>
      </c>
      <c r="Q345" s="98" t="s">
        <v>372</v>
      </c>
      <c r="R345" s="99">
        <v>43556</v>
      </c>
      <c r="S34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5" s="95" t="s">
        <v>18</v>
      </c>
      <c r="U345" s="95" t="s">
        <v>18</v>
      </c>
      <c r="V345" s="99" t="s">
        <v>16</v>
      </c>
      <c r="W345" s="99" t="s">
        <v>84</v>
      </c>
      <c r="X345" s="99" t="s">
        <v>141</v>
      </c>
    </row>
    <row r="346" spans="1:24" x14ac:dyDescent="0.3">
      <c r="A346" s="92" t="s">
        <v>41</v>
      </c>
      <c r="B346" s="93" t="s">
        <v>763</v>
      </c>
      <c r="C346" s="94" t="s">
        <v>764</v>
      </c>
      <c r="D346" s="94" t="s">
        <v>765</v>
      </c>
      <c r="E346" s="95">
        <v>44970</v>
      </c>
      <c r="F346" s="96">
        <v>22509209.870000001</v>
      </c>
      <c r="G346" s="96">
        <v>2954792.3200000003</v>
      </c>
      <c r="H346" s="96">
        <v>0</v>
      </c>
      <c r="I346" s="96">
        <v>25175545.300000001</v>
      </c>
      <c r="J346" s="96">
        <v>2666335.4300000002</v>
      </c>
      <c r="K346" s="97">
        <v>438</v>
      </c>
      <c r="L346" s="97">
        <v>477</v>
      </c>
      <c r="M346" s="97">
        <v>78</v>
      </c>
      <c r="N346" s="108">
        <v>0</v>
      </c>
      <c r="O346" s="6">
        <f>Table_OTOB_YTD[[#This Row],[CHARGED DAYS]]-Table_OTOB_YTD[[#This Row],[CONTRACT DAYS]]-Table_OTOB_YTD[[#This Row],[THIRD PARTY DAYS ADDED]]</f>
        <v>39</v>
      </c>
      <c r="P346" s="98" t="s">
        <v>725</v>
      </c>
      <c r="Q346" s="98" t="s">
        <v>372</v>
      </c>
      <c r="R346" s="99">
        <v>43556</v>
      </c>
      <c r="S34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6" s="95" t="s">
        <v>18</v>
      </c>
      <c r="U346" s="95" t="s">
        <v>18</v>
      </c>
      <c r="V346" s="99" t="s">
        <v>16</v>
      </c>
      <c r="W346" s="99" t="s">
        <v>84</v>
      </c>
      <c r="X346" s="99" t="s">
        <v>141</v>
      </c>
    </row>
    <row r="347" spans="1:24" x14ac:dyDescent="0.3">
      <c r="A347" s="92" t="s">
        <v>33</v>
      </c>
      <c r="B347" s="93" t="s">
        <v>766</v>
      </c>
      <c r="C347" s="94" t="s">
        <v>34</v>
      </c>
      <c r="D347" s="94" t="s">
        <v>90</v>
      </c>
      <c r="E347" s="95">
        <v>44970</v>
      </c>
      <c r="F347" s="96">
        <v>108886144.23999999</v>
      </c>
      <c r="G347" s="96">
        <v>7193747.7199999997</v>
      </c>
      <c r="H347" s="96">
        <v>0</v>
      </c>
      <c r="I347" s="96">
        <v>119497407.5</v>
      </c>
      <c r="J347" s="96">
        <v>10611263.26</v>
      </c>
      <c r="K347" s="97">
        <v>700</v>
      </c>
      <c r="L347" s="97">
        <v>791</v>
      </c>
      <c r="M347" s="97">
        <v>97</v>
      </c>
      <c r="N347" s="108">
        <v>0</v>
      </c>
      <c r="O347" s="6">
        <f>Table_OTOB_YTD[[#This Row],[CHARGED DAYS]]-Table_OTOB_YTD[[#This Row],[CONTRACT DAYS]]-Table_OTOB_YTD[[#This Row],[THIRD PARTY DAYS ADDED]]</f>
        <v>91</v>
      </c>
      <c r="P347" s="98" t="s">
        <v>725</v>
      </c>
      <c r="Q347" s="98" t="s">
        <v>372</v>
      </c>
      <c r="R347" s="99">
        <v>43556</v>
      </c>
      <c r="S34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7" s="95" t="s">
        <v>18</v>
      </c>
      <c r="U347" s="95" t="s">
        <v>16</v>
      </c>
      <c r="V347" s="99" t="s">
        <v>16</v>
      </c>
      <c r="W347" s="99" t="s">
        <v>91</v>
      </c>
      <c r="X347" s="99" t="s">
        <v>141</v>
      </c>
    </row>
    <row r="348" spans="1:24" x14ac:dyDescent="0.3">
      <c r="A348" s="92" t="s">
        <v>21</v>
      </c>
      <c r="B348" s="93" t="s">
        <v>767</v>
      </c>
      <c r="C348" s="94" t="s">
        <v>483</v>
      </c>
      <c r="D348" s="94" t="s">
        <v>270</v>
      </c>
      <c r="E348" s="95">
        <v>44970</v>
      </c>
      <c r="F348" s="96">
        <v>793103.5</v>
      </c>
      <c r="G348" s="96">
        <v>21432</v>
      </c>
      <c r="H348" s="96">
        <v>0</v>
      </c>
      <c r="I348" s="96">
        <v>805941.55</v>
      </c>
      <c r="J348" s="96">
        <v>12838.05</v>
      </c>
      <c r="K348" s="97">
        <v>90</v>
      </c>
      <c r="L348" s="97">
        <v>200</v>
      </c>
      <c r="M348" s="97">
        <v>8</v>
      </c>
      <c r="N348" s="108">
        <v>0</v>
      </c>
      <c r="O348" s="6">
        <f>Table_OTOB_YTD[[#This Row],[CHARGED DAYS]]-Table_OTOB_YTD[[#This Row],[CONTRACT DAYS]]-Table_OTOB_YTD[[#This Row],[THIRD PARTY DAYS ADDED]]</f>
        <v>110</v>
      </c>
      <c r="P348" s="98" t="s">
        <v>725</v>
      </c>
      <c r="Q348" s="98" t="s">
        <v>372</v>
      </c>
      <c r="R348" s="99">
        <v>43556</v>
      </c>
      <c r="S34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8" s="95" t="s">
        <v>18</v>
      </c>
      <c r="U348" s="95" t="s">
        <v>18</v>
      </c>
      <c r="V348" s="99" t="s">
        <v>18</v>
      </c>
      <c r="W348" s="99" t="s">
        <v>83</v>
      </c>
      <c r="X348" s="99" t="s">
        <v>141</v>
      </c>
    </row>
    <row r="349" spans="1:24" x14ac:dyDescent="0.3">
      <c r="A349" s="92" t="s">
        <v>17</v>
      </c>
      <c r="B349" s="93" t="s">
        <v>768</v>
      </c>
      <c r="C349" s="94" t="s">
        <v>257</v>
      </c>
      <c r="D349" s="94" t="s">
        <v>689</v>
      </c>
      <c r="E349" s="95">
        <v>44971</v>
      </c>
      <c r="F349" s="96">
        <v>1972086.96</v>
      </c>
      <c r="G349" s="96">
        <v>0</v>
      </c>
      <c r="H349" s="96">
        <v>0</v>
      </c>
      <c r="I349" s="96">
        <v>2209472.64</v>
      </c>
      <c r="J349" s="96">
        <v>237385.68</v>
      </c>
      <c r="K349" s="97">
        <v>54</v>
      </c>
      <c r="L349" s="97">
        <v>49</v>
      </c>
      <c r="M349" s="97">
        <v>0</v>
      </c>
      <c r="N349" s="108">
        <v>0</v>
      </c>
      <c r="O349" s="6">
        <f>Table_OTOB_YTD[[#This Row],[CHARGED DAYS]]-Table_OTOB_YTD[[#This Row],[CONTRACT DAYS]]-Table_OTOB_YTD[[#This Row],[THIRD PARTY DAYS ADDED]]</f>
        <v>-5</v>
      </c>
      <c r="P349" s="98" t="s">
        <v>725</v>
      </c>
      <c r="Q349" s="98" t="s">
        <v>372</v>
      </c>
      <c r="R349" s="99">
        <v>43556</v>
      </c>
      <c r="S34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49" s="95" t="s">
        <v>18</v>
      </c>
      <c r="U349" s="95" t="s">
        <v>18</v>
      </c>
      <c r="V349" s="99" t="s">
        <v>16</v>
      </c>
      <c r="W349" s="99" t="s">
        <v>83</v>
      </c>
      <c r="X349" s="99" t="s">
        <v>141</v>
      </c>
    </row>
    <row r="350" spans="1:24" x14ac:dyDescent="0.3">
      <c r="A350" s="92" t="s">
        <v>33</v>
      </c>
      <c r="B350" s="93" t="s">
        <v>769</v>
      </c>
      <c r="C350" s="94" t="s">
        <v>34</v>
      </c>
      <c r="D350" s="94" t="s">
        <v>20</v>
      </c>
      <c r="E350" s="95">
        <v>44971</v>
      </c>
      <c r="F350" s="96">
        <v>916531.15</v>
      </c>
      <c r="G350" s="96">
        <v>0</v>
      </c>
      <c r="H350" s="96">
        <v>0</v>
      </c>
      <c r="I350" s="96">
        <v>922833.68</v>
      </c>
      <c r="J350" s="96">
        <v>6302.53</v>
      </c>
      <c r="K350" s="97">
        <v>256</v>
      </c>
      <c r="L350" s="97">
        <v>237</v>
      </c>
      <c r="M350" s="97">
        <v>0</v>
      </c>
      <c r="N350" s="108">
        <v>0</v>
      </c>
      <c r="O350" s="6">
        <f>Table_OTOB_YTD[[#This Row],[CHARGED DAYS]]-Table_OTOB_YTD[[#This Row],[CONTRACT DAYS]]-Table_OTOB_YTD[[#This Row],[THIRD PARTY DAYS ADDED]]</f>
        <v>-19</v>
      </c>
      <c r="P350" s="98" t="s">
        <v>725</v>
      </c>
      <c r="Q350" s="98" t="s">
        <v>372</v>
      </c>
      <c r="R350" s="99">
        <v>43556</v>
      </c>
      <c r="S35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0" s="95" t="s">
        <v>18</v>
      </c>
      <c r="U350" s="95" t="s">
        <v>18</v>
      </c>
      <c r="V350" s="99" t="s">
        <v>18</v>
      </c>
      <c r="W350" s="99" t="s">
        <v>83</v>
      </c>
      <c r="X350" s="99" t="s">
        <v>141</v>
      </c>
    </row>
    <row r="351" spans="1:24" x14ac:dyDescent="0.3">
      <c r="A351" s="92" t="s">
        <v>361</v>
      </c>
      <c r="B351" s="93" t="s">
        <v>770</v>
      </c>
      <c r="C351" s="94" t="s">
        <v>569</v>
      </c>
      <c r="D351" s="94" t="s">
        <v>389</v>
      </c>
      <c r="E351" s="95">
        <v>44972</v>
      </c>
      <c r="F351" s="96">
        <v>15651725.24</v>
      </c>
      <c r="G351" s="96">
        <v>3409823.31</v>
      </c>
      <c r="H351" s="96">
        <v>0</v>
      </c>
      <c r="I351" s="96">
        <v>18372617.309999999</v>
      </c>
      <c r="J351" s="96">
        <v>2720892.07</v>
      </c>
      <c r="K351" s="97">
        <v>214</v>
      </c>
      <c r="L351" s="97">
        <v>263</v>
      </c>
      <c r="M351" s="97">
        <v>62</v>
      </c>
      <c r="N351" s="108">
        <v>0</v>
      </c>
      <c r="O351" s="6">
        <f>Table_OTOB_YTD[[#This Row],[CHARGED DAYS]]-Table_OTOB_YTD[[#This Row],[CONTRACT DAYS]]-Table_OTOB_YTD[[#This Row],[THIRD PARTY DAYS ADDED]]</f>
        <v>49</v>
      </c>
      <c r="P351" s="98" t="s">
        <v>725</v>
      </c>
      <c r="Q351" s="98" t="s">
        <v>372</v>
      </c>
      <c r="R351" s="99">
        <v>43556</v>
      </c>
      <c r="S35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1" s="95" t="s">
        <v>18</v>
      </c>
      <c r="U351" s="95" t="s">
        <v>18</v>
      </c>
      <c r="V351" s="99" t="s">
        <v>16</v>
      </c>
      <c r="W351" s="99" t="s">
        <v>84</v>
      </c>
      <c r="X351" s="99" t="s">
        <v>141</v>
      </c>
    </row>
    <row r="352" spans="1:24" x14ac:dyDescent="0.3">
      <c r="A352" s="92" t="s">
        <v>31</v>
      </c>
      <c r="B352" s="93" t="s">
        <v>771</v>
      </c>
      <c r="C352" s="94" t="s">
        <v>32</v>
      </c>
      <c r="D352" s="94" t="s">
        <v>107</v>
      </c>
      <c r="E352" s="95">
        <v>44972</v>
      </c>
      <c r="F352" s="96">
        <v>1723384.19</v>
      </c>
      <c r="G352" s="96">
        <v>106959.85</v>
      </c>
      <c r="H352" s="96">
        <v>0</v>
      </c>
      <c r="I352" s="96">
        <v>1860528.38</v>
      </c>
      <c r="J352" s="96">
        <v>137144.19</v>
      </c>
      <c r="K352" s="97">
        <v>75</v>
      </c>
      <c r="L352" s="97">
        <v>71</v>
      </c>
      <c r="M352" s="97">
        <v>29</v>
      </c>
      <c r="N352" s="108">
        <v>0</v>
      </c>
      <c r="O352" s="6">
        <f>Table_OTOB_YTD[[#This Row],[CHARGED DAYS]]-Table_OTOB_YTD[[#This Row],[CONTRACT DAYS]]-Table_OTOB_YTD[[#This Row],[THIRD PARTY DAYS ADDED]]</f>
        <v>-4</v>
      </c>
      <c r="P352" s="98" t="s">
        <v>725</v>
      </c>
      <c r="Q352" s="98" t="s">
        <v>372</v>
      </c>
      <c r="R352" s="99">
        <v>43556</v>
      </c>
      <c r="S35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2" s="95" t="s">
        <v>18</v>
      </c>
      <c r="U352" s="95" t="s">
        <v>18</v>
      </c>
      <c r="V352" s="99" t="s">
        <v>18</v>
      </c>
      <c r="W352" s="99" t="s">
        <v>83</v>
      </c>
      <c r="X352" s="99" t="s">
        <v>141</v>
      </c>
    </row>
    <row r="353" spans="1:24" x14ac:dyDescent="0.3">
      <c r="A353" s="92" t="s">
        <v>31</v>
      </c>
      <c r="B353" s="93" t="s">
        <v>772</v>
      </c>
      <c r="C353" s="94" t="s">
        <v>367</v>
      </c>
      <c r="D353" s="94" t="s">
        <v>773</v>
      </c>
      <c r="E353" s="95">
        <v>44972</v>
      </c>
      <c r="F353" s="96">
        <v>1902321.25</v>
      </c>
      <c r="G353" s="96">
        <v>10934.61</v>
      </c>
      <c r="H353" s="96">
        <v>0</v>
      </c>
      <c r="I353" s="96">
        <v>1882185.71</v>
      </c>
      <c r="J353" s="96">
        <v>-20135.54</v>
      </c>
      <c r="K353" s="97">
        <v>188</v>
      </c>
      <c r="L353" s="97">
        <v>147</v>
      </c>
      <c r="M353" s="97">
        <v>0</v>
      </c>
      <c r="N353" s="108">
        <v>0</v>
      </c>
      <c r="O353" s="6">
        <f>Table_OTOB_YTD[[#This Row],[CHARGED DAYS]]-Table_OTOB_YTD[[#This Row],[CONTRACT DAYS]]-Table_OTOB_YTD[[#This Row],[THIRD PARTY DAYS ADDED]]</f>
        <v>-41</v>
      </c>
      <c r="P353" s="98" t="s">
        <v>725</v>
      </c>
      <c r="Q353" s="98" t="s">
        <v>372</v>
      </c>
      <c r="R353" s="99">
        <v>43556</v>
      </c>
      <c r="S35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3" s="95" t="s">
        <v>18</v>
      </c>
      <c r="U353" s="95" t="s">
        <v>18</v>
      </c>
      <c r="V353" s="99" t="s">
        <v>18</v>
      </c>
      <c r="W353" s="99" t="s">
        <v>83</v>
      </c>
      <c r="X353" s="99" t="s">
        <v>141</v>
      </c>
    </row>
    <row r="354" spans="1:24" x14ac:dyDescent="0.3">
      <c r="A354" s="92" t="s">
        <v>69</v>
      </c>
      <c r="B354" s="93" t="s">
        <v>774</v>
      </c>
      <c r="C354" s="94" t="s">
        <v>775</v>
      </c>
      <c r="D354" s="94" t="s">
        <v>776</v>
      </c>
      <c r="E354" s="95">
        <v>44973</v>
      </c>
      <c r="F354" s="96">
        <v>1983306.25</v>
      </c>
      <c r="G354" s="96">
        <v>106706.48</v>
      </c>
      <c r="H354" s="96">
        <v>0</v>
      </c>
      <c r="I354" s="96">
        <v>2125155.4500000002</v>
      </c>
      <c r="J354" s="96">
        <v>141849.20000000001</v>
      </c>
      <c r="K354" s="97">
        <v>57</v>
      </c>
      <c r="L354" s="97">
        <v>96</v>
      </c>
      <c r="M354" s="97">
        <v>4</v>
      </c>
      <c r="N354" s="108">
        <v>0</v>
      </c>
      <c r="O354" s="6">
        <f>Table_OTOB_YTD[[#This Row],[CHARGED DAYS]]-Table_OTOB_YTD[[#This Row],[CONTRACT DAYS]]-Table_OTOB_YTD[[#This Row],[THIRD PARTY DAYS ADDED]]</f>
        <v>39</v>
      </c>
      <c r="P354" s="98" t="s">
        <v>725</v>
      </c>
      <c r="Q354" s="98" t="s">
        <v>372</v>
      </c>
      <c r="R354" s="99">
        <v>43556</v>
      </c>
      <c r="S35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4" s="95" t="s">
        <v>18</v>
      </c>
      <c r="U354" s="95" t="s">
        <v>18</v>
      </c>
      <c r="V354" s="99" t="s">
        <v>18</v>
      </c>
      <c r="W354" s="99" t="s">
        <v>83</v>
      </c>
      <c r="X354" s="99" t="s">
        <v>141</v>
      </c>
    </row>
    <row r="355" spans="1:24" x14ac:dyDescent="0.3">
      <c r="A355" s="92" t="s">
        <v>69</v>
      </c>
      <c r="B355" s="93" t="s">
        <v>777</v>
      </c>
      <c r="C355" s="94" t="s">
        <v>518</v>
      </c>
      <c r="D355" s="94" t="s">
        <v>30</v>
      </c>
      <c r="E355" s="95">
        <v>44973</v>
      </c>
      <c r="F355" s="96">
        <v>309959.60000000003</v>
      </c>
      <c r="G355" s="96">
        <v>102922.25</v>
      </c>
      <c r="H355" s="96">
        <v>0</v>
      </c>
      <c r="I355" s="96">
        <v>487074.37</v>
      </c>
      <c r="J355" s="96">
        <v>177114.77</v>
      </c>
      <c r="K355" s="97">
        <v>39</v>
      </c>
      <c r="L355" s="97">
        <v>38</v>
      </c>
      <c r="M355" s="97">
        <v>0</v>
      </c>
      <c r="N355" s="108">
        <v>0</v>
      </c>
      <c r="O355" s="6">
        <f>Table_OTOB_YTD[[#This Row],[CHARGED DAYS]]-Table_OTOB_YTD[[#This Row],[CONTRACT DAYS]]-Table_OTOB_YTD[[#This Row],[THIRD PARTY DAYS ADDED]]</f>
        <v>-1</v>
      </c>
      <c r="P355" s="98" t="s">
        <v>725</v>
      </c>
      <c r="Q355" s="98" t="s">
        <v>372</v>
      </c>
      <c r="R355" s="99">
        <v>43556</v>
      </c>
      <c r="S35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5" s="95" t="s">
        <v>18</v>
      </c>
      <c r="U355" s="95" t="s">
        <v>18</v>
      </c>
      <c r="V355" s="99" t="s">
        <v>18</v>
      </c>
      <c r="W355" s="99" t="s">
        <v>83</v>
      </c>
      <c r="X355" s="99" t="s">
        <v>141</v>
      </c>
    </row>
    <row r="356" spans="1:24" x14ac:dyDescent="0.3">
      <c r="A356" s="92" t="s">
        <v>312</v>
      </c>
      <c r="B356" s="93" t="s">
        <v>778</v>
      </c>
      <c r="C356" s="94" t="s">
        <v>314</v>
      </c>
      <c r="D356" s="94" t="s">
        <v>90</v>
      </c>
      <c r="E356" s="95">
        <v>44973</v>
      </c>
      <c r="F356" s="96">
        <v>1895554.8</v>
      </c>
      <c r="G356" s="96">
        <v>266650.7</v>
      </c>
      <c r="H356" s="96">
        <v>0</v>
      </c>
      <c r="I356" s="96">
        <v>2222308.25</v>
      </c>
      <c r="J356" s="96">
        <v>326753.45</v>
      </c>
      <c r="K356" s="97">
        <v>52</v>
      </c>
      <c r="L356" s="97">
        <v>47</v>
      </c>
      <c r="M356" s="97">
        <v>0</v>
      </c>
      <c r="N356" s="108">
        <v>0</v>
      </c>
      <c r="O356" s="6">
        <f>Table_OTOB_YTD[[#This Row],[CHARGED DAYS]]-Table_OTOB_YTD[[#This Row],[CONTRACT DAYS]]-Table_OTOB_YTD[[#This Row],[THIRD PARTY DAYS ADDED]]</f>
        <v>-5</v>
      </c>
      <c r="P356" s="98" t="s">
        <v>725</v>
      </c>
      <c r="Q356" s="98" t="s">
        <v>372</v>
      </c>
      <c r="R356" s="99">
        <v>43556</v>
      </c>
      <c r="S35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6" s="95" t="s">
        <v>18</v>
      </c>
      <c r="U356" s="95" t="s">
        <v>18</v>
      </c>
      <c r="V356" s="99" t="s">
        <v>18</v>
      </c>
      <c r="W356" s="99" t="s">
        <v>83</v>
      </c>
      <c r="X356" s="99" t="s">
        <v>141</v>
      </c>
    </row>
    <row r="357" spans="1:24" x14ac:dyDescent="0.3">
      <c r="A357" s="92" t="s">
        <v>31</v>
      </c>
      <c r="B357" s="93" t="s">
        <v>779</v>
      </c>
      <c r="C357" s="94" t="s">
        <v>95</v>
      </c>
      <c r="D357" s="94" t="s">
        <v>743</v>
      </c>
      <c r="E357" s="95">
        <v>44973</v>
      </c>
      <c r="F357" s="96">
        <v>5289598.34</v>
      </c>
      <c r="G357" s="96">
        <v>595910.04</v>
      </c>
      <c r="H357" s="96">
        <v>0</v>
      </c>
      <c r="I357" s="96">
        <v>5774904.3399999999</v>
      </c>
      <c r="J357" s="96">
        <v>485306</v>
      </c>
      <c r="K357" s="97">
        <v>85</v>
      </c>
      <c r="L357" s="97">
        <v>194</v>
      </c>
      <c r="M357" s="97">
        <v>13</v>
      </c>
      <c r="N357" s="108">
        <v>0</v>
      </c>
      <c r="O357" s="6">
        <f>Table_OTOB_YTD[[#This Row],[CHARGED DAYS]]-Table_OTOB_YTD[[#This Row],[CONTRACT DAYS]]-Table_OTOB_YTD[[#This Row],[THIRD PARTY DAYS ADDED]]</f>
        <v>109</v>
      </c>
      <c r="P357" s="98" t="s">
        <v>725</v>
      </c>
      <c r="Q357" s="98" t="s">
        <v>372</v>
      </c>
      <c r="R357" s="99">
        <v>43556</v>
      </c>
      <c r="S35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7" s="95" t="s">
        <v>18</v>
      </c>
      <c r="U357" s="95" t="s">
        <v>18</v>
      </c>
      <c r="V357" s="99" t="s">
        <v>18</v>
      </c>
      <c r="W357" s="99" t="s">
        <v>83</v>
      </c>
      <c r="X357" s="99" t="s">
        <v>141</v>
      </c>
    </row>
    <row r="358" spans="1:24" x14ac:dyDescent="0.3">
      <c r="A358" s="92" t="s">
        <v>109</v>
      </c>
      <c r="B358" s="93" t="s">
        <v>780</v>
      </c>
      <c r="C358" s="94" t="s">
        <v>119</v>
      </c>
      <c r="D358" s="94" t="s">
        <v>781</v>
      </c>
      <c r="E358" s="95">
        <v>44973</v>
      </c>
      <c r="F358" s="96">
        <v>4925489.0199999996</v>
      </c>
      <c r="G358" s="96">
        <v>346164.75</v>
      </c>
      <c r="H358" s="96">
        <v>0</v>
      </c>
      <c r="I358" s="96">
        <v>5764517.1699999999</v>
      </c>
      <c r="J358" s="96">
        <v>839028.15</v>
      </c>
      <c r="K358" s="97">
        <v>212</v>
      </c>
      <c r="L358" s="97">
        <v>228</v>
      </c>
      <c r="M358" s="97">
        <v>50</v>
      </c>
      <c r="N358" s="108">
        <v>0</v>
      </c>
      <c r="O358" s="6">
        <f>Table_OTOB_YTD[[#This Row],[CHARGED DAYS]]-Table_OTOB_YTD[[#This Row],[CONTRACT DAYS]]-Table_OTOB_YTD[[#This Row],[THIRD PARTY DAYS ADDED]]</f>
        <v>16</v>
      </c>
      <c r="P358" s="98" t="s">
        <v>725</v>
      </c>
      <c r="Q358" s="98" t="s">
        <v>372</v>
      </c>
      <c r="R358" s="99">
        <v>43556</v>
      </c>
      <c r="S35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8" s="95" t="s">
        <v>18</v>
      </c>
      <c r="U358" s="95" t="s">
        <v>18</v>
      </c>
      <c r="V358" s="99" t="s">
        <v>18</v>
      </c>
      <c r="W358" s="99" t="s">
        <v>83</v>
      </c>
      <c r="X358" s="99" t="s">
        <v>141</v>
      </c>
    </row>
    <row r="359" spans="1:24" x14ac:dyDescent="0.3">
      <c r="A359" s="92" t="s">
        <v>17</v>
      </c>
      <c r="B359" s="93" t="s">
        <v>782</v>
      </c>
      <c r="C359" s="94" t="s">
        <v>89</v>
      </c>
      <c r="D359" s="94" t="s">
        <v>783</v>
      </c>
      <c r="E359" s="95">
        <v>44974</v>
      </c>
      <c r="F359" s="96">
        <v>5125069.16</v>
      </c>
      <c r="G359" s="96">
        <v>432100.05</v>
      </c>
      <c r="H359" s="96">
        <v>0</v>
      </c>
      <c r="I359" s="96">
        <v>5557607.5700000003</v>
      </c>
      <c r="J359" s="96">
        <v>432538.41</v>
      </c>
      <c r="K359" s="97">
        <v>386</v>
      </c>
      <c r="L359" s="97">
        <v>406</v>
      </c>
      <c r="M359" s="97">
        <v>7</v>
      </c>
      <c r="N359" s="108">
        <v>0</v>
      </c>
      <c r="O359" s="6">
        <f>Table_OTOB_YTD[[#This Row],[CHARGED DAYS]]-Table_OTOB_YTD[[#This Row],[CONTRACT DAYS]]-Table_OTOB_YTD[[#This Row],[THIRD PARTY DAYS ADDED]]</f>
        <v>20</v>
      </c>
      <c r="P359" s="98" t="s">
        <v>725</v>
      </c>
      <c r="Q359" s="98" t="s">
        <v>372</v>
      </c>
      <c r="R359" s="99">
        <v>43556</v>
      </c>
      <c r="S35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59" s="95" t="s">
        <v>18</v>
      </c>
      <c r="U359" s="95" t="s">
        <v>18</v>
      </c>
      <c r="V359" s="99" t="s">
        <v>18</v>
      </c>
      <c r="W359" s="99" t="s">
        <v>83</v>
      </c>
      <c r="X359" s="99" t="s">
        <v>141</v>
      </c>
    </row>
    <row r="360" spans="1:24" x14ac:dyDescent="0.3">
      <c r="A360" s="92" t="s">
        <v>25</v>
      </c>
      <c r="B360" s="93" t="s">
        <v>784</v>
      </c>
      <c r="C360" s="94" t="s">
        <v>25</v>
      </c>
      <c r="D360" s="94" t="s">
        <v>30</v>
      </c>
      <c r="E360" s="95">
        <v>44974</v>
      </c>
      <c r="F360" s="96">
        <v>1766278.5</v>
      </c>
      <c r="G360" s="96">
        <v>0</v>
      </c>
      <c r="H360" s="96">
        <v>0</v>
      </c>
      <c r="I360" s="96">
        <v>1804210.03</v>
      </c>
      <c r="J360" s="96">
        <v>37931.53</v>
      </c>
      <c r="K360" s="97">
        <v>165</v>
      </c>
      <c r="L360" s="97">
        <v>166</v>
      </c>
      <c r="M360" s="97">
        <v>9</v>
      </c>
      <c r="N360" s="108">
        <v>0</v>
      </c>
      <c r="O360" s="6">
        <f>Table_OTOB_YTD[[#This Row],[CHARGED DAYS]]-Table_OTOB_YTD[[#This Row],[CONTRACT DAYS]]-Table_OTOB_YTD[[#This Row],[THIRD PARTY DAYS ADDED]]</f>
        <v>1</v>
      </c>
      <c r="P360" s="98" t="s">
        <v>725</v>
      </c>
      <c r="Q360" s="98" t="s">
        <v>372</v>
      </c>
      <c r="R360" s="99">
        <v>43556</v>
      </c>
      <c r="S36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0" s="95" t="s">
        <v>18</v>
      </c>
      <c r="U360" s="95" t="s">
        <v>18</v>
      </c>
      <c r="V360" s="99" t="s">
        <v>18</v>
      </c>
      <c r="W360" s="99" t="s">
        <v>83</v>
      </c>
      <c r="X360" s="99" t="s">
        <v>141</v>
      </c>
    </row>
    <row r="361" spans="1:24" x14ac:dyDescent="0.3">
      <c r="A361" s="92" t="s">
        <v>361</v>
      </c>
      <c r="B361" s="93" t="s">
        <v>785</v>
      </c>
      <c r="C361" s="94" t="s">
        <v>476</v>
      </c>
      <c r="D361" s="94" t="s">
        <v>30</v>
      </c>
      <c r="E361" s="95">
        <v>44974</v>
      </c>
      <c r="F361" s="96">
        <v>919705.12</v>
      </c>
      <c r="G361" s="96">
        <v>115986.68000000001</v>
      </c>
      <c r="H361" s="96">
        <v>0</v>
      </c>
      <c r="I361" s="96">
        <v>1086194.31</v>
      </c>
      <c r="J361" s="96">
        <v>166489.19</v>
      </c>
      <c r="K361" s="97">
        <v>98</v>
      </c>
      <c r="L361" s="97">
        <v>130</v>
      </c>
      <c r="M361" s="97">
        <v>52</v>
      </c>
      <c r="N361" s="108">
        <v>0</v>
      </c>
      <c r="O361" s="6">
        <f>Table_OTOB_YTD[[#This Row],[CHARGED DAYS]]-Table_OTOB_YTD[[#This Row],[CONTRACT DAYS]]-Table_OTOB_YTD[[#This Row],[THIRD PARTY DAYS ADDED]]</f>
        <v>32</v>
      </c>
      <c r="P361" s="98" t="s">
        <v>725</v>
      </c>
      <c r="Q361" s="98" t="s">
        <v>372</v>
      </c>
      <c r="R361" s="99">
        <v>43556</v>
      </c>
      <c r="S36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1" s="95" t="s">
        <v>18</v>
      </c>
      <c r="U361" s="95" t="s">
        <v>18</v>
      </c>
      <c r="V361" s="99" t="s">
        <v>18</v>
      </c>
      <c r="W361" s="99" t="s">
        <v>83</v>
      </c>
      <c r="X361" s="99" t="s">
        <v>141</v>
      </c>
    </row>
    <row r="362" spans="1:24" x14ac:dyDescent="0.3">
      <c r="A362" s="92" t="s">
        <v>88</v>
      </c>
      <c r="B362" s="93" t="s">
        <v>786</v>
      </c>
      <c r="C362" s="94" t="s">
        <v>289</v>
      </c>
      <c r="D362" s="94" t="s">
        <v>787</v>
      </c>
      <c r="E362" s="95">
        <v>44978</v>
      </c>
      <c r="F362" s="96">
        <v>10715637.220000001</v>
      </c>
      <c r="G362" s="96">
        <v>-66085.36</v>
      </c>
      <c r="H362" s="96">
        <v>0</v>
      </c>
      <c r="I362" s="96">
        <v>11487174.039999999</v>
      </c>
      <c r="J362" s="96">
        <v>771536.82</v>
      </c>
      <c r="K362" s="97">
        <v>99</v>
      </c>
      <c r="L362" s="97">
        <v>186</v>
      </c>
      <c r="M362" s="97">
        <v>17</v>
      </c>
      <c r="N362" s="108">
        <v>0</v>
      </c>
      <c r="O362" s="6">
        <f>Table_OTOB_YTD[[#This Row],[CHARGED DAYS]]-Table_OTOB_YTD[[#This Row],[CONTRACT DAYS]]-Table_OTOB_YTD[[#This Row],[THIRD PARTY DAYS ADDED]]</f>
        <v>87</v>
      </c>
      <c r="P362" s="98" t="s">
        <v>725</v>
      </c>
      <c r="Q362" s="98" t="s">
        <v>372</v>
      </c>
      <c r="R362" s="99">
        <v>43556</v>
      </c>
      <c r="S36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2" s="95" t="s">
        <v>18</v>
      </c>
      <c r="U362" s="95" t="s">
        <v>18</v>
      </c>
      <c r="V362" s="99" t="s">
        <v>18</v>
      </c>
      <c r="W362" s="99" t="s">
        <v>83</v>
      </c>
      <c r="X362" s="99" t="s">
        <v>141</v>
      </c>
    </row>
    <row r="363" spans="1:24" x14ac:dyDescent="0.3">
      <c r="A363" s="92" t="s">
        <v>17</v>
      </c>
      <c r="B363" s="93" t="s">
        <v>788</v>
      </c>
      <c r="C363" s="94" t="s">
        <v>97</v>
      </c>
      <c r="D363" s="94" t="s">
        <v>40</v>
      </c>
      <c r="E363" s="95">
        <v>44978</v>
      </c>
      <c r="F363" s="96">
        <v>31736977.23</v>
      </c>
      <c r="G363" s="96">
        <v>3858714.59</v>
      </c>
      <c r="H363" s="96">
        <v>0</v>
      </c>
      <c r="I363" s="96">
        <v>36608682.969999999</v>
      </c>
      <c r="J363" s="96">
        <v>4871705.74</v>
      </c>
      <c r="K363" s="97">
        <v>531</v>
      </c>
      <c r="L363" s="97">
        <v>577</v>
      </c>
      <c r="M363" s="97">
        <v>67</v>
      </c>
      <c r="N363" s="108">
        <v>0</v>
      </c>
      <c r="O363" s="6">
        <f>Table_OTOB_YTD[[#This Row],[CHARGED DAYS]]-Table_OTOB_YTD[[#This Row],[CONTRACT DAYS]]-Table_OTOB_YTD[[#This Row],[THIRD PARTY DAYS ADDED]]</f>
        <v>46</v>
      </c>
      <c r="P363" s="98" t="s">
        <v>725</v>
      </c>
      <c r="Q363" s="98" t="s">
        <v>372</v>
      </c>
      <c r="R363" s="99">
        <v>43556</v>
      </c>
      <c r="S36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3" s="95" t="s">
        <v>18</v>
      </c>
      <c r="U363" s="95" t="s">
        <v>18</v>
      </c>
      <c r="V363" s="99" t="s">
        <v>16</v>
      </c>
      <c r="W363" s="99" t="s">
        <v>84</v>
      </c>
      <c r="X363" s="99" t="s">
        <v>141</v>
      </c>
    </row>
    <row r="364" spans="1:24" x14ac:dyDescent="0.3">
      <c r="A364" s="92" t="s">
        <v>104</v>
      </c>
      <c r="B364" s="93" t="s">
        <v>789</v>
      </c>
      <c r="C364" s="94" t="s">
        <v>317</v>
      </c>
      <c r="D364" s="94" t="s">
        <v>107</v>
      </c>
      <c r="E364" s="95">
        <v>44978</v>
      </c>
      <c r="F364" s="96">
        <v>116878722.89</v>
      </c>
      <c r="G364" s="96">
        <v>4082644.07</v>
      </c>
      <c r="H364" s="96">
        <v>0</v>
      </c>
      <c r="I364" s="96">
        <v>123422417.8</v>
      </c>
      <c r="J364" s="96">
        <v>6543694.9100000001</v>
      </c>
      <c r="K364" s="97">
        <v>840</v>
      </c>
      <c r="L364" s="97">
        <v>961</v>
      </c>
      <c r="M364" s="97">
        <v>121</v>
      </c>
      <c r="N364" s="108">
        <v>0</v>
      </c>
      <c r="O364" s="6">
        <f>Table_OTOB_YTD[[#This Row],[CHARGED DAYS]]-Table_OTOB_YTD[[#This Row],[CONTRACT DAYS]]-Table_OTOB_YTD[[#This Row],[THIRD PARTY DAYS ADDED]]</f>
        <v>121</v>
      </c>
      <c r="P364" s="98" t="s">
        <v>725</v>
      </c>
      <c r="Q364" s="98" t="s">
        <v>372</v>
      </c>
      <c r="R364" s="99">
        <v>43556</v>
      </c>
      <c r="S36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4" s="95" t="s">
        <v>18</v>
      </c>
      <c r="U364" s="95" t="s">
        <v>16</v>
      </c>
      <c r="V364" s="99" t="s">
        <v>16</v>
      </c>
      <c r="W364" s="99" t="s">
        <v>91</v>
      </c>
      <c r="X364" s="99" t="s">
        <v>141</v>
      </c>
    </row>
    <row r="365" spans="1:24" x14ac:dyDescent="0.3">
      <c r="A365" s="92" t="s">
        <v>35</v>
      </c>
      <c r="B365" s="93" t="s">
        <v>790</v>
      </c>
      <c r="C365" s="94" t="s">
        <v>31</v>
      </c>
      <c r="D365" s="94" t="s">
        <v>22</v>
      </c>
      <c r="E365" s="95">
        <v>44978</v>
      </c>
      <c r="F365" s="96">
        <v>1693606.1800000002</v>
      </c>
      <c r="G365" s="96">
        <v>0</v>
      </c>
      <c r="H365" s="96">
        <v>0</v>
      </c>
      <c r="I365" s="96">
        <v>1678759.05</v>
      </c>
      <c r="J365" s="96">
        <v>-14847.13</v>
      </c>
      <c r="K365" s="97">
        <v>152</v>
      </c>
      <c r="L365" s="97">
        <v>182</v>
      </c>
      <c r="M365" s="97">
        <v>0</v>
      </c>
      <c r="N365" s="108">
        <v>0</v>
      </c>
      <c r="O365" s="6">
        <f>Table_OTOB_YTD[[#This Row],[CHARGED DAYS]]-Table_OTOB_YTD[[#This Row],[CONTRACT DAYS]]-Table_OTOB_YTD[[#This Row],[THIRD PARTY DAYS ADDED]]</f>
        <v>30</v>
      </c>
      <c r="P365" s="98" t="s">
        <v>725</v>
      </c>
      <c r="Q365" s="98" t="s">
        <v>372</v>
      </c>
      <c r="R365" s="99">
        <v>43556</v>
      </c>
      <c r="S36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5" s="95" t="s">
        <v>18</v>
      </c>
      <c r="U365" s="95" t="s">
        <v>18</v>
      </c>
      <c r="V365" s="99" t="s">
        <v>18</v>
      </c>
      <c r="W365" s="99" t="s">
        <v>83</v>
      </c>
      <c r="X365" s="99" t="s">
        <v>141</v>
      </c>
    </row>
    <row r="366" spans="1:24" x14ac:dyDescent="0.3">
      <c r="A366" s="92" t="s">
        <v>33</v>
      </c>
      <c r="B366" s="93" t="s">
        <v>791</v>
      </c>
      <c r="C366" s="94" t="s">
        <v>792</v>
      </c>
      <c r="D366" s="94" t="s">
        <v>40</v>
      </c>
      <c r="E366" s="95">
        <v>44978</v>
      </c>
      <c r="F366" s="96">
        <v>14999998.310000001</v>
      </c>
      <c r="G366" s="96">
        <v>1545863.32</v>
      </c>
      <c r="H366" s="96">
        <v>0</v>
      </c>
      <c r="I366" s="96">
        <v>16581156.15</v>
      </c>
      <c r="J366" s="96">
        <v>1581157.84</v>
      </c>
      <c r="K366" s="97">
        <v>205</v>
      </c>
      <c r="L366" s="97">
        <v>203</v>
      </c>
      <c r="M366" s="97">
        <v>0</v>
      </c>
      <c r="N366" s="108">
        <v>0</v>
      </c>
      <c r="O366" s="6">
        <f>Table_OTOB_YTD[[#This Row],[CHARGED DAYS]]-Table_OTOB_YTD[[#This Row],[CONTRACT DAYS]]-Table_OTOB_YTD[[#This Row],[THIRD PARTY DAYS ADDED]]</f>
        <v>-2</v>
      </c>
      <c r="P366" s="98" t="s">
        <v>725</v>
      </c>
      <c r="Q366" s="98" t="s">
        <v>372</v>
      </c>
      <c r="R366" s="99">
        <v>43556</v>
      </c>
      <c r="S36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6" s="95" t="s">
        <v>18</v>
      </c>
      <c r="U366" s="95" t="s">
        <v>18</v>
      </c>
      <c r="V366" s="99" t="s">
        <v>18</v>
      </c>
      <c r="W366" s="99" t="s">
        <v>83</v>
      </c>
      <c r="X366" s="99" t="s">
        <v>141</v>
      </c>
    </row>
    <row r="367" spans="1:24" x14ac:dyDescent="0.3">
      <c r="A367" s="92" t="s">
        <v>33</v>
      </c>
      <c r="B367" s="93" t="s">
        <v>793</v>
      </c>
      <c r="C367" s="94" t="s">
        <v>794</v>
      </c>
      <c r="D367" s="94" t="s">
        <v>22</v>
      </c>
      <c r="E367" s="95">
        <v>44979</v>
      </c>
      <c r="F367" s="96">
        <v>596018.13</v>
      </c>
      <c r="G367" s="96">
        <v>-9232.7100000000009</v>
      </c>
      <c r="H367" s="96">
        <v>0</v>
      </c>
      <c r="I367" s="96">
        <v>579852.84</v>
      </c>
      <c r="J367" s="96">
        <v>-16165.29</v>
      </c>
      <c r="K367" s="97">
        <v>120</v>
      </c>
      <c r="L367" s="97">
        <v>108</v>
      </c>
      <c r="M367" s="97">
        <v>0</v>
      </c>
      <c r="N367" s="108">
        <v>0</v>
      </c>
      <c r="O367" s="6">
        <f>Table_OTOB_YTD[[#This Row],[CHARGED DAYS]]-Table_OTOB_YTD[[#This Row],[CONTRACT DAYS]]-Table_OTOB_YTD[[#This Row],[THIRD PARTY DAYS ADDED]]</f>
        <v>-12</v>
      </c>
      <c r="P367" s="98" t="s">
        <v>725</v>
      </c>
      <c r="Q367" s="98" t="s">
        <v>372</v>
      </c>
      <c r="R367" s="99">
        <v>43556</v>
      </c>
      <c r="S36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7" s="95" t="s">
        <v>18</v>
      </c>
      <c r="U367" s="95" t="s">
        <v>18</v>
      </c>
      <c r="V367" s="99" t="s">
        <v>18</v>
      </c>
      <c r="W367" s="99" t="s">
        <v>83</v>
      </c>
      <c r="X367" s="99" t="s">
        <v>141</v>
      </c>
    </row>
    <row r="368" spans="1:24" x14ac:dyDescent="0.3">
      <c r="A368" s="92" t="s">
        <v>88</v>
      </c>
      <c r="B368" s="93" t="s">
        <v>795</v>
      </c>
      <c r="C368" s="94" t="s">
        <v>289</v>
      </c>
      <c r="D368" s="94" t="s">
        <v>564</v>
      </c>
      <c r="E368" s="95">
        <v>44980</v>
      </c>
      <c r="F368" s="96">
        <v>4539711.25</v>
      </c>
      <c r="G368" s="96">
        <v>412227.57</v>
      </c>
      <c r="H368" s="96">
        <v>0</v>
      </c>
      <c r="I368" s="96">
        <v>4985314.6100000003</v>
      </c>
      <c r="J368" s="96">
        <v>445603.36</v>
      </c>
      <c r="K368" s="97">
        <v>383</v>
      </c>
      <c r="L368" s="97">
        <v>424</v>
      </c>
      <c r="M368" s="97">
        <v>28</v>
      </c>
      <c r="N368" s="108">
        <v>0</v>
      </c>
      <c r="O368" s="6">
        <f>Table_OTOB_YTD[[#This Row],[CHARGED DAYS]]-Table_OTOB_YTD[[#This Row],[CONTRACT DAYS]]-Table_OTOB_YTD[[#This Row],[THIRD PARTY DAYS ADDED]]</f>
        <v>41</v>
      </c>
      <c r="P368" s="98" t="s">
        <v>725</v>
      </c>
      <c r="Q368" s="98" t="s">
        <v>372</v>
      </c>
      <c r="R368" s="99">
        <v>43556</v>
      </c>
      <c r="S368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8" s="95" t="s">
        <v>18</v>
      </c>
      <c r="U368" s="95" t="s">
        <v>18</v>
      </c>
      <c r="V368" s="99" t="s">
        <v>18</v>
      </c>
      <c r="W368" s="99" t="s">
        <v>83</v>
      </c>
      <c r="X368" s="99" t="s">
        <v>141</v>
      </c>
    </row>
    <row r="369" spans="1:24" x14ac:dyDescent="0.3">
      <c r="A369" s="92" t="s">
        <v>23</v>
      </c>
      <c r="B369" s="93" t="s">
        <v>796</v>
      </c>
      <c r="C369" s="94" t="s">
        <v>243</v>
      </c>
      <c r="D369" s="94" t="s">
        <v>797</v>
      </c>
      <c r="E369" s="95">
        <v>44981</v>
      </c>
      <c r="F369" s="96">
        <v>995017.15</v>
      </c>
      <c r="G369" s="96">
        <v>0</v>
      </c>
      <c r="H369" s="96">
        <v>0</v>
      </c>
      <c r="I369" s="96">
        <v>999078.27</v>
      </c>
      <c r="J369" s="96">
        <v>4061.12</v>
      </c>
      <c r="K369" s="97">
        <v>24</v>
      </c>
      <c r="L369" s="97">
        <v>19</v>
      </c>
      <c r="M369" s="97">
        <v>0</v>
      </c>
      <c r="N369" s="108">
        <v>0</v>
      </c>
      <c r="O369" s="6">
        <f>Table_OTOB_YTD[[#This Row],[CHARGED DAYS]]-Table_OTOB_YTD[[#This Row],[CONTRACT DAYS]]-Table_OTOB_YTD[[#This Row],[THIRD PARTY DAYS ADDED]]</f>
        <v>-5</v>
      </c>
      <c r="P369" s="98" t="s">
        <v>725</v>
      </c>
      <c r="Q369" s="98" t="s">
        <v>372</v>
      </c>
      <c r="R369" s="99">
        <v>43556</v>
      </c>
      <c r="S369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69" s="95" t="s">
        <v>18</v>
      </c>
      <c r="U369" s="95" t="s">
        <v>18</v>
      </c>
      <c r="V369" s="99" t="s">
        <v>18</v>
      </c>
      <c r="W369" s="99" t="s">
        <v>83</v>
      </c>
      <c r="X369" s="99" t="s">
        <v>141</v>
      </c>
    </row>
    <row r="370" spans="1:24" x14ac:dyDescent="0.3">
      <c r="A370" s="92" t="s">
        <v>19</v>
      </c>
      <c r="B370" s="93" t="s">
        <v>798</v>
      </c>
      <c r="C370" s="94" t="s">
        <v>340</v>
      </c>
      <c r="D370" s="94" t="s">
        <v>799</v>
      </c>
      <c r="E370" s="95">
        <v>44981</v>
      </c>
      <c r="F370" s="96">
        <v>18747291.34</v>
      </c>
      <c r="G370" s="96">
        <v>619957.5</v>
      </c>
      <c r="H370" s="96">
        <v>0</v>
      </c>
      <c r="I370" s="96">
        <v>19602419.969999999</v>
      </c>
      <c r="J370" s="96">
        <v>855128.63</v>
      </c>
      <c r="K370" s="97">
        <v>410</v>
      </c>
      <c r="L370" s="97">
        <v>515</v>
      </c>
      <c r="M370" s="97">
        <v>0</v>
      </c>
      <c r="N370" s="108">
        <v>0</v>
      </c>
      <c r="O370" s="6">
        <f>Table_OTOB_YTD[[#This Row],[CHARGED DAYS]]-Table_OTOB_YTD[[#This Row],[CONTRACT DAYS]]-Table_OTOB_YTD[[#This Row],[THIRD PARTY DAYS ADDED]]</f>
        <v>105</v>
      </c>
      <c r="P370" s="98" t="s">
        <v>725</v>
      </c>
      <c r="Q370" s="98" t="s">
        <v>372</v>
      </c>
      <c r="R370" s="99">
        <v>43556</v>
      </c>
      <c r="S370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0" s="95" t="s">
        <v>18</v>
      </c>
      <c r="U370" s="95" t="s">
        <v>18</v>
      </c>
      <c r="V370" s="99" t="s">
        <v>16</v>
      </c>
      <c r="W370" s="99" t="s">
        <v>84</v>
      </c>
      <c r="X370" s="99" t="s">
        <v>141</v>
      </c>
    </row>
    <row r="371" spans="1:24" x14ac:dyDescent="0.3">
      <c r="A371" s="92" t="s">
        <v>35</v>
      </c>
      <c r="B371" s="93" t="s">
        <v>800</v>
      </c>
      <c r="C371" s="94" t="s">
        <v>801</v>
      </c>
      <c r="D371" s="94" t="s">
        <v>239</v>
      </c>
      <c r="E371" s="95">
        <v>44981</v>
      </c>
      <c r="F371" s="96">
        <v>1479910.3599999999</v>
      </c>
      <c r="G371" s="96">
        <v>0</v>
      </c>
      <c r="H371" s="96">
        <v>0</v>
      </c>
      <c r="I371" s="96">
        <v>1487365.49</v>
      </c>
      <c r="J371" s="96">
        <v>7455.13</v>
      </c>
      <c r="K371" s="97">
        <v>25</v>
      </c>
      <c r="L371" s="97">
        <v>63</v>
      </c>
      <c r="M371" s="97">
        <v>40</v>
      </c>
      <c r="N371" s="108">
        <v>0</v>
      </c>
      <c r="O371" s="6">
        <f>Table_OTOB_YTD[[#This Row],[CHARGED DAYS]]-Table_OTOB_YTD[[#This Row],[CONTRACT DAYS]]-Table_OTOB_YTD[[#This Row],[THIRD PARTY DAYS ADDED]]</f>
        <v>38</v>
      </c>
      <c r="P371" s="98" t="s">
        <v>725</v>
      </c>
      <c r="Q371" s="98" t="s">
        <v>372</v>
      </c>
      <c r="R371" s="99">
        <v>43556</v>
      </c>
      <c r="S371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1" s="95" t="s">
        <v>18</v>
      </c>
      <c r="U371" s="95" t="s">
        <v>18</v>
      </c>
      <c r="V371" s="99" t="s">
        <v>18</v>
      </c>
      <c r="W371" s="99" t="s">
        <v>83</v>
      </c>
      <c r="X371" s="99" t="s">
        <v>141</v>
      </c>
    </row>
    <row r="372" spans="1:24" x14ac:dyDescent="0.3">
      <c r="A372" s="92" t="s">
        <v>361</v>
      </c>
      <c r="B372" s="93" t="s">
        <v>802</v>
      </c>
      <c r="C372" s="94" t="s">
        <v>634</v>
      </c>
      <c r="D372" s="94" t="s">
        <v>254</v>
      </c>
      <c r="E372" s="95">
        <v>44984</v>
      </c>
      <c r="F372" s="96">
        <v>2749994.33</v>
      </c>
      <c r="G372" s="96">
        <v>69313.8</v>
      </c>
      <c r="H372" s="96">
        <v>0</v>
      </c>
      <c r="I372" s="96">
        <v>2956899.68</v>
      </c>
      <c r="J372" s="96">
        <v>206905.35</v>
      </c>
      <c r="K372" s="97">
        <v>171</v>
      </c>
      <c r="L372" s="97">
        <v>171</v>
      </c>
      <c r="M372" s="97">
        <v>0</v>
      </c>
      <c r="N372" s="108">
        <v>0</v>
      </c>
      <c r="O372" s="6">
        <f>Table_OTOB_YTD[[#This Row],[CHARGED DAYS]]-Table_OTOB_YTD[[#This Row],[CONTRACT DAYS]]-Table_OTOB_YTD[[#This Row],[THIRD PARTY DAYS ADDED]]</f>
        <v>0</v>
      </c>
      <c r="P372" s="98" t="s">
        <v>725</v>
      </c>
      <c r="Q372" s="98" t="s">
        <v>372</v>
      </c>
      <c r="R372" s="99">
        <v>43556</v>
      </c>
      <c r="S372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2" s="95" t="s">
        <v>18</v>
      </c>
      <c r="U372" s="95" t="s">
        <v>18</v>
      </c>
      <c r="V372" s="99" t="s">
        <v>18</v>
      </c>
      <c r="W372" s="99" t="s">
        <v>83</v>
      </c>
      <c r="X372" s="99" t="s">
        <v>141</v>
      </c>
    </row>
    <row r="373" spans="1:24" x14ac:dyDescent="0.3">
      <c r="A373" s="92" t="s">
        <v>41</v>
      </c>
      <c r="B373" s="93" t="s">
        <v>803</v>
      </c>
      <c r="C373" s="94" t="s">
        <v>764</v>
      </c>
      <c r="D373" s="94" t="s">
        <v>804</v>
      </c>
      <c r="E373" s="95">
        <v>44984</v>
      </c>
      <c r="F373" s="96">
        <v>11162709.029999999</v>
      </c>
      <c r="G373" s="96">
        <v>87412.41</v>
      </c>
      <c r="H373" s="96">
        <v>0</v>
      </c>
      <c r="I373" s="96">
        <v>10630860.859999999</v>
      </c>
      <c r="J373" s="96">
        <v>-531848.17000000004</v>
      </c>
      <c r="K373" s="97">
        <v>230</v>
      </c>
      <c r="L373" s="97">
        <v>240</v>
      </c>
      <c r="M373" s="97">
        <v>35</v>
      </c>
      <c r="N373" s="108">
        <v>0</v>
      </c>
      <c r="O373" s="6">
        <f>Table_OTOB_YTD[[#This Row],[CHARGED DAYS]]-Table_OTOB_YTD[[#This Row],[CONTRACT DAYS]]-Table_OTOB_YTD[[#This Row],[THIRD PARTY DAYS ADDED]]</f>
        <v>10</v>
      </c>
      <c r="P373" s="98" t="s">
        <v>725</v>
      </c>
      <c r="Q373" s="98" t="s">
        <v>372</v>
      </c>
      <c r="R373" s="99">
        <v>43556</v>
      </c>
      <c r="S373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3" s="95" t="s">
        <v>18</v>
      </c>
      <c r="U373" s="95" t="s">
        <v>18</v>
      </c>
      <c r="V373" s="99" t="s">
        <v>16</v>
      </c>
      <c r="W373" s="99" t="s">
        <v>83</v>
      </c>
      <c r="X373" s="99" t="s">
        <v>141</v>
      </c>
    </row>
    <row r="374" spans="1:24" x14ac:dyDescent="0.3">
      <c r="A374" s="92" t="s">
        <v>33</v>
      </c>
      <c r="B374" s="93" t="s">
        <v>805</v>
      </c>
      <c r="C374" s="94" t="s">
        <v>34</v>
      </c>
      <c r="D374" s="94" t="s">
        <v>806</v>
      </c>
      <c r="E374" s="95">
        <v>44984</v>
      </c>
      <c r="F374" s="96">
        <v>73929401.709999993</v>
      </c>
      <c r="G374" s="96">
        <v>5197980.38</v>
      </c>
      <c r="H374" s="96">
        <v>0</v>
      </c>
      <c r="I374" s="96">
        <v>79313296.170000002</v>
      </c>
      <c r="J374" s="96">
        <v>5383894.46</v>
      </c>
      <c r="K374" s="97">
        <v>1000</v>
      </c>
      <c r="L374" s="97">
        <v>1163</v>
      </c>
      <c r="M374" s="97">
        <v>179</v>
      </c>
      <c r="N374" s="108">
        <v>0</v>
      </c>
      <c r="O374" s="6">
        <f>Table_OTOB_YTD[[#This Row],[CHARGED DAYS]]-Table_OTOB_YTD[[#This Row],[CONTRACT DAYS]]-Table_OTOB_YTD[[#This Row],[THIRD PARTY DAYS ADDED]]</f>
        <v>163</v>
      </c>
      <c r="P374" s="98" t="s">
        <v>725</v>
      </c>
      <c r="Q374" s="98" t="s">
        <v>372</v>
      </c>
      <c r="R374" s="99">
        <v>43556</v>
      </c>
      <c r="S374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4" s="95" t="s">
        <v>16</v>
      </c>
      <c r="U374" s="95" t="s">
        <v>18</v>
      </c>
      <c r="V374" s="99" t="s">
        <v>18</v>
      </c>
      <c r="W374" s="99" t="s">
        <v>91</v>
      </c>
      <c r="X374" s="99" t="s">
        <v>141</v>
      </c>
    </row>
    <row r="375" spans="1:24" x14ac:dyDescent="0.3">
      <c r="A375" s="92" t="s">
        <v>109</v>
      </c>
      <c r="B375" s="93" t="s">
        <v>807</v>
      </c>
      <c r="C375" s="94" t="s">
        <v>436</v>
      </c>
      <c r="D375" s="94" t="s">
        <v>642</v>
      </c>
      <c r="E375" s="95">
        <v>44984</v>
      </c>
      <c r="F375" s="96">
        <v>8701328.8900000006</v>
      </c>
      <c r="G375" s="96">
        <v>162441.19</v>
      </c>
      <c r="H375" s="96">
        <v>0</v>
      </c>
      <c r="I375" s="96">
        <v>8728444.0199999996</v>
      </c>
      <c r="J375" s="96">
        <v>27115.13</v>
      </c>
      <c r="K375" s="97">
        <v>263</v>
      </c>
      <c r="L375" s="97">
        <v>309</v>
      </c>
      <c r="M375" s="97">
        <v>41</v>
      </c>
      <c r="N375" s="108">
        <v>0</v>
      </c>
      <c r="O375" s="6">
        <f>Table_OTOB_YTD[[#This Row],[CHARGED DAYS]]-Table_OTOB_YTD[[#This Row],[CONTRACT DAYS]]-Table_OTOB_YTD[[#This Row],[THIRD PARTY DAYS ADDED]]</f>
        <v>46</v>
      </c>
      <c r="P375" s="98" t="s">
        <v>725</v>
      </c>
      <c r="Q375" s="98" t="s">
        <v>372</v>
      </c>
      <c r="R375" s="99">
        <v>43556</v>
      </c>
      <c r="S375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5" s="95" t="s">
        <v>18</v>
      </c>
      <c r="U375" s="95" t="s">
        <v>18</v>
      </c>
      <c r="V375" s="99" t="s">
        <v>16</v>
      </c>
      <c r="W375" s="99" t="s">
        <v>83</v>
      </c>
      <c r="X375" s="99" t="s">
        <v>141</v>
      </c>
    </row>
    <row r="376" spans="1:24" x14ac:dyDescent="0.3">
      <c r="A376" s="92" t="s">
        <v>26</v>
      </c>
      <c r="B376" s="93" t="s">
        <v>808</v>
      </c>
      <c r="C376" s="94" t="s">
        <v>809</v>
      </c>
      <c r="D376" s="94" t="s">
        <v>22</v>
      </c>
      <c r="E376" s="95">
        <v>44985</v>
      </c>
      <c r="F376" s="96">
        <v>459835.5</v>
      </c>
      <c r="G376" s="96">
        <v>0</v>
      </c>
      <c r="H376" s="96">
        <v>0</v>
      </c>
      <c r="I376" s="96">
        <v>445821.58</v>
      </c>
      <c r="J376" s="96">
        <v>-14013.92</v>
      </c>
      <c r="K376" s="97">
        <v>86</v>
      </c>
      <c r="L376" s="97">
        <v>76</v>
      </c>
      <c r="M376" s="97">
        <v>0</v>
      </c>
      <c r="N376" s="108">
        <v>0</v>
      </c>
      <c r="O376" s="6">
        <f>Table_OTOB_YTD[[#This Row],[CHARGED DAYS]]-Table_OTOB_YTD[[#This Row],[CONTRACT DAYS]]-Table_OTOB_YTD[[#This Row],[THIRD PARTY DAYS ADDED]]</f>
        <v>-10</v>
      </c>
      <c r="P376" s="98" t="s">
        <v>725</v>
      </c>
      <c r="Q376" s="98" t="s">
        <v>372</v>
      </c>
      <c r="R376" s="99">
        <v>43556</v>
      </c>
      <c r="S376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6" s="95" t="s">
        <v>18</v>
      </c>
      <c r="U376" s="95" t="s">
        <v>18</v>
      </c>
      <c r="V376" s="99" t="s">
        <v>18</v>
      </c>
      <c r="W376" s="99" t="s">
        <v>83</v>
      </c>
      <c r="X376" s="99" t="s">
        <v>141</v>
      </c>
    </row>
    <row r="377" spans="1:24" x14ac:dyDescent="0.3">
      <c r="A377" s="92" t="s">
        <v>31</v>
      </c>
      <c r="B377" s="93" t="s">
        <v>810</v>
      </c>
      <c r="C377" s="94" t="s">
        <v>32</v>
      </c>
      <c r="D377" s="94" t="s">
        <v>120</v>
      </c>
      <c r="E377" s="95">
        <v>44985</v>
      </c>
      <c r="F377" s="96">
        <v>135455755.97999999</v>
      </c>
      <c r="G377" s="96">
        <v>28856592.620000001</v>
      </c>
      <c r="H377" s="96">
        <v>667578.12</v>
      </c>
      <c r="I377" s="96">
        <v>167766338.84999999</v>
      </c>
      <c r="J377" s="96">
        <v>31643004.75</v>
      </c>
      <c r="K377" s="97">
        <v>1052</v>
      </c>
      <c r="L377" s="97">
        <v>1669</v>
      </c>
      <c r="M377" s="97">
        <v>628</v>
      </c>
      <c r="N377" s="108">
        <v>0</v>
      </c>
      <c r="O377" s="6">
        <f>Table_OTOB_YTD[[#This Row],[CHARGED DAYS]]-Table_OTOB_YTD[[#This Row],[CONTRACT DAYS]]-Table_OTOB_YTD[[#This Row],[THIRD PARTY DAYS ADDED]]</f>
        <v>617</v>
      </c>
      <c r="P377" s="98" t="s">
        <v>725</v>
      </c>
      <c r="Q377" s="98" t="s">
        <v>372</v>
      </c>
      <c r="R377" s="99">
        <v>43556</v>
      </c>
      <c r="S377" s="99" t="str">
        <f>IF(MONTH(Table_OTOB_YTD[[#This Row],[QUARTER FINALED]])=1,"Q1", IF(MONTH(Table_OTOB_YTD[[#This Row],[QUARTER FINALED]])=4,"Q2",IF(MONTH(Table_OTOB_YTD[[#This Row],[QUARTER FINALED]])=7,"Q3",IF(MONTH(Table_OTOB_YTD[[#This Row],[QUARTER FINALED]])=10,"Q4"))))</f>
        <v>Q2</v>
      </c>
      <c r="T377" s="95" t="s">
        <v>18</v>
      </c>
      <c r="U377" s="95" t="s">
        <v>18</v>
      </c>
      <c r="V377" s="99" t="s">
        <v>16</v>
      </c>
      <c r="W377" s="99" t="s">
        <v>91</v>
      </c>
      <c r="X377" s="99" t="s">
        <v>141</v>
      </c>
    </row>
  </sheetData>
  <conditionalFormatting sqref="F5:J377">
    <cfRule type="cellIs" dxfId="1" priority="4" operator="lessThan">
      <formula>0</formula>
    </cfRule>
  </conditionalFormatting>
  <conditionalFormatting sqref="O5:O377">
    <cfRule type="cellIs" dxfId="0" priority="1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B1:Y17"/>
  <sheetViews>
    <sheetView workbookViewId="0">
      <selection activeCell="C1" sqref="C1"/>
    </sheetView>
  </sheetViews>
  <sheetFormatPr defaultRowHeight="15" x14ac:dyDescent="0.25"/>
  <cols>
    <col min="2" max="2" width="9.7109375" bestFit="1" customWidth="1"/>
    <col min="6" max="6" width="8.7109375" customWidth="1"/>
    <col min="10" max="10" width="9.85546875" customWidth="1"/>
    <col min="14" max="14" width="8.85546875" customWidth="1"/>
    <col min="18" max="18" width="8.5703125" bestFit="1" customWidth="1"/>
    <col min="22" max="22" width="9.7109375" bestFit="1" customWidth="1"/>
    <col min="23" max="23" width="10.7109375" bestFit="1" customWidth="1"/>
    <col min="25" max="25" width="9.7109375" bestFit="1" customWidth="1"/>
  </cols>
  <sheetData>
    <row r="1" spans="2:25" ht="15.75" thickBot="1" x14ac:dyDescent="0.3">
      <c r="C1" t="s">
        <v>71</v>
      </c>
    </row>
    <row r="2" spans="2:25" x14ac:dyDescent="0.25">
      <c r="B2" s="100" t="str">
        <f>"FY 2021"&amp;" Monthly Measures"</f>
        <v>FY 2021 Monthly Measures</v>
      </c>
      <c r="C2" s="101"/>
      <c r="D2" s="101"/>
      <c r="E2" s="101"/>
      <c r="F2" s="101"/>
      <c r="G2" s="101"/>
      <c r="H2" s="101"/>
      <c r="I2" s="101"/>
      <c r="J2" s="59"/>
      <c r="K2" s="59"/>
      <c r="L2" s="100" t="s">
        <v>72</v>
      </c>
      <c r="M2" s="101"/>
      <c r="N2" s="101"/>
      <c r="O2" s="101"/>
      <c r="P2" s="101"/>
      <c r="Q2" s="101"/>
      <c r="R2" s="101"/>
      <c r="S2" s="102"/>
    </row>
    <row r="3" spans="2:25" ht="45" x14ac:dyDescent="0.25">
      <c r="B3" s="45" t="s">
        <v>59</v>
      </c>
      <c r="C3" s="46" t="s">
        <v>60</v>
      </c>
      <c r="D3" s="47" t="s">
        <v>61</v>
      </c>
      <c r="E3" s="48" t="s">
        <v>62</v>
      </c>
      <c r="F3" s="47" t="s">
        <v>65</v>
      </c>
      <c r="G3" s="48" t="s">
        <v>66</v>
      </c>
      <c r="H3" s="47" t="s">
        <v>63</v>
      </c>
      <c r="I3" s="60" t="s">
        <v>64</v>
      </c>
      <c r="J3" s="47" t="s">
        <v>67</v>
      </c>
      <c r="K3" s="60" t="s">
        <v>68</v>
      </c>
      <c r="L3" s="66" t="s">
        <v>61</v>
      </c>
      <c r="M3" s="48" t="s">
        <v>62</v>
      </c>
      <c r="N3" s="47" t="s">
        <v>65</v>
      </c>
      <c r="O3" s="48" t="s">
        <v>66</v>
      </c>
      <c r="P3" s="47" t="s">
        <v>63</v>
      </c>
      <c r="Q3" s="49" t="s">
        <v>64</v>
      </c>
      <c r="R3" s="47" t="s">
        <v>67</v>
      </c>
      <c r="S3" s="49" t="s">
        <v>68</v>
      </c>
      <c r="V3" s="56"/>
    </row>
    <row r="4" spans="2:25" ht="15.75" thickBot="1" x14ac:dyDescent="0.3">
      <c r="B4" s="81" t="s">
        <v>140</v>
      </c>
      <c r="C4" s="50">
        <f t="shared" ref="C4:C15" si="0">COUNTIFS(FINL_MNTH,UPPER(B4))</f>
        <v>62</v>
      </c>
      <c r="D4" s="50" t="e">
        <f t="shared" ref="D4:D15" si="1">COUNTIFS(FINL_MNTH,B4,OB,"Y")</f>
        <v>#REF!</v>
      </c>
      <c r="E4" s="25" t="e">
        <f>IF(C4=0,NA(),D4/C4)</f>
        <v>#REF!</v>
      </c>
      <c r="F4" s="50" t="e">
        <f t="shared" ref="F4:F15" si="2">IF(C4=0,NA(),COUNTIFS(FINL_MNTH,B4,OBCO,"Y"))</f>
        <v>#REF!</v>
      </c>
      <c r="G4" s="25" t="e">
        <f>IF(B4=0,NA(),F4/C4)</f>
        <v>#REF!</v>
      </c>
      <c r="H4" s="51" t="e">
        <f t="shared" ref="H4:H15" si="3">IF(C4=0,NA(),COUNTIFS(FINL_MNTH,B4,OT,"Y"))</f>
        <v>#REF!</v>
      </c>
      <c r="I4" s="61" t="e">
        <f>IF(C4=0,NA(),H4/C4)</f>
        <v>#REF!</v>
      </c>
      <c r="J4" s="51" t="e">
        <f t="shared" ref="J4:J15" si="4">IF(C4=0,NA(),COUNTIFS(FINL_MNTH,B4,OTCO,"Y"))</f>
        <v>#REF!</v>
      </c>
      <c r="K4" s="61" t="e">
        <f>IF(C4=0,NA(),J4/C4)</f>
        <v>#REF!</v>
      </c>
      <c r="L4" s="67" t="e">
        <f>D4</f>
        <v>#REF!</v>
      </c>
      <c r="M4" s="25" t="e">
        <f>IF(C4=0,NA(),SUM($L$4:L4)/SUM($C$4:C4))</f>
        <v>#REF!</v>
      </c>
      <c r="N4" s="62" t="e">
        <f t="shared" ref="N4:N15" si="5">IF(C4=0,NA(),COUNTIFS(FINL_MNTH,B4,OBCO,"Y"))</f>
        <v>#REF!</v>
      </c>
      <c r="O4" s="25" t="e">
        <f>IF(B4=0,NA(),SUM($N$4:N4)/SUM($C$4:C4))</f>
        <v>#REF!</v>
      </c>
      <c r="P4" s="50" t="e">
        <f>H4</f>
        <v>#REF!</v>
      </c>
      <c r="Q4" s="25" t="e">
        <f>IF(C4=0,NA(),SUM($P$4:P4)/SUM($C$4:C4))</f>
        <v>#REF!</v>
      </c>
      <c r="R4" s="68" t="e">
        <f t="shared" ref="R4:R15" si="6">IF(C4=0,NA(),COUNTIFS(FINL_MNTH,B4,OTCO,"Y"))</f>
        <v>#REF!</v>
      </c>
      <c r="S4" s="63" t="e">
        <f>IF(C4=0,NA(),SUM($R$4:R4)/SUM($C$4:C4))</f>
        <v>#REF!</v>
      </c>
      <c r="U4" s="58"/>
      <c r="V4" s="58"/>
      <c r="W4" s="57"/>
      <c r="Y4" s="57"/>
    </row>
    <row r="5" spans="2:25" ht="15.75" thickBot="1" x14ac:dyDescent="0.3">
      <c r="B5" s="81" t="s">
        <v>234</v>
      </c>
      <c r="C5" s="50">
        <f t="shared" si="0"/>
        <v>60</v>
      </c>
      <c r="D5" s="50" t="e">
        <f t="shared" si="1"/>
        <v>#REF!</v>
      </c>
      <c r="E5" s="25" t="e">
        <f t="shared" ref="E5:E15" si="7">IF(C5=0,NA(),D5/C5)</f>
        <v>#REF!</v>
      </c>
      <c r="F5" s="50" t="e">
        <f t="shared" si="2"/>
        <v>#REF!</v>
      </c>
      <c r="G5" s="25" t="e">
        <f t="shared" ref="G5:G15" si="8">IF(B5=0,NA(),F5/C5)</f>
        <v>#REF!</v>
      </c>
      <c r="H5" s="51" t="e">
        <f t="shared" si="3"/>
        <v>#REF!</v>
      </c>
      <c r="I5" s="61" t="e">
        <f t="shared" ref="I5:I15" si="9">IF(C5=0,NA(),H5/C5)</f>
        <v>#REF!</v>
      </c>
      <c r="J5" s="51" t="e">
        <f t="shared" si="4"/>
        <v>#REF!</v>
      </c>
      <c r="K5" s="61" t="e">
        <f t="shared" ref="K5:K15" si="10">IF(C5=0,NA(),J5/C5)</f>
        <v>#REF!</v>
      </c>
      <c r="L5" s="67" t="e">
        <f t="shared" ref="L5:L15" si="11">D5</f>
        <v>#REF!</v>
      </c>
      <c r="M5" s="25" t="e">
        <f>IF(C5=0,NA(),SUM($L$4:L5)/SUM($C$4:C5))</f>
        <v>#REF!</v>
      </c>
      <c r="N5" s="62" t="e">
        <f t="shared" si="5"/>
        <v>#REF!</v>
      </c>
      <c r="O5" s="25" t="e">
        <f>IF(B5=0,NA(),SUM($N$4:N5)/SUM($C$4:C5))</f>
        <v>#REF!</v>
      </c>
      <c r="P5" s="50" t="e">
        <f t="shared" ref="P5:P15" si="12">H5</f>
        <v>#REF!</v>
      </c>
      <c r="Q5" s="25" t="e">
        <f>IF(C5=0,NA(),SUM($P$4:P5)/SUM($C$4:C5))</f>
        <v>#REF!</v>
      </c>
      <c r="R5" s="68" t="e">
        <f t="shared" si="6"/>
        <v>#REF!</v>
      </c>
      <c r="S5" s="63" t="e">
        <f>IF(C5=0,NA(),SUM($R$4:R5)/SUM($C$4:C5))</f>
        <v>#REF!</v>
      </c>
      <c r="U5" s="58"/>
      <c r="V5" s="56"/>
      <c r="W5" s="56"/>
    </row>
    <row r="6" spans="2:25" ht="15.75" thickBot="1" x14ac:dyDescent="0.3">
      <c r="B6" s="81" t="s">
        <v>369</v>
      </c>
      <c r="C6" s="50">
        <f t="shared" si="0"/>
        <v>45</v>
      </c>
      <c r="D6" s="50" t="e">
        <f t="shared" si="1"/>
        <v>#REF!</v>
      </c>
      <c r="E6" s="25" t="e">
        <f t="shared" si="7"/>
        <v>#REF!</v>
      </c>
      <c r="F6" s="50" t="e">
        <f t="shared" si="2"/>
        <v>#REF!</v>
      </c>
      <c r="G6" s="25" t="e">
        <f t="shared" si="8"/>
        <v>#REF!</v>
      </c>
      <c r="H6" s="51" t="e">
        <f t="shared" si="3"/>
        <v>#REF!</v>
      </c>
      <c r="I6" s="61" t="e">
        <f t="shared" si="9"/>
        <v>#REF!</v>
      </c>
      <c r="J6" s="51" t="e">
        <f t="shared" si="4"/>
        <v>#REF!</v>
      </c>
      <c r="K6" s="61" t="e">
        <f t="shared" si="10"/>
        <v>#REF!</v>
      </c>
      <c r="L6" s="67" t="e">
        <f t="shared" si="11"/>
        <v>#REF!</v>
      </c>
      <c r="M6" s="25" t="e">
        <f>IF(C6=0,NA(),SUM($L$4:L6)/SUM($C$4:C6))</f>
        <v>#REF!</v>
      </c>
      <c r="N6" s="62" t="e">
        <f t="shared" si="5"/>
        <v>#REF!</v>
      </c>
      <c r="O6" s="25" t="e">
        <f>IF(B6=0,NA(),SUM($N$4:N6)/SUM($C$4:C6))</f>
        <v>#REF!</v>
      </c>
      <c r="P6" s="50" t="e">
        <f t="shared" si="12"/>
        <v>#REF!</v>
      </c>
      <c r="Q6" s="25" t="e">
        <f>IF(C6=0,NA(),SUM($P$4:P6)/SUM($C$4:C6))</f>
        <v>#REF!</v>
      </c>
      <c r="R6" s="68" t="e">
        <f t="shared" si="6"/>
        <v>#REF!</v>
      </c>
      <c r="S6" s="63" t="e">
        <f>IF(C6=0,NA(),SUM($R$4:R6)/SUM($C$4:C6))</f>
        <v>#REF!</v>
      </c>
      <c r="U6" s="58"/>
      <c r="V6" s="56"/>
      <c r="W6" s="56"/>
    </row>
    <row r="7" spans="2:25" ht="15.75" thickBot="1" x14ac:dyDescent="0.3">
      <c r="B7" s="81" t="s">
        <v>370</v>
      </c>
      <c r="C7" s="50">
        <f t="shared" si="0"/>
        <v>84</v>
      </c>
      <c r="D7" s="50" t="e">
        <f t="shared" si="1"/>
        <v>#REF!</v>
      </c>
      <c r="E7" s="25" t="e">
        <f t="shared" si="7"/>
        <v>#REF!</v>
      </c>
      <c r="F7" s="50" t="e">
        <f t="shared" si="2"/>
        <v>#REF!</v>
      </c>
      <c r="G7" s="25" t="e">
        <f t="shared" si="8"/>
        <v>#REF!</v>
      </c>
      <c r="H7" s="51" t="e">
        <f t="shared" si="3"/>
        <v>#REF!</v>
      </c>
      <c r="I7" s="61" t="e">
        <f t="shared" si="9"/>
        <v>#REF!</v>
      </c>
      <c r="J7" s="51" t="e">
        <f t="shared" si="4"/>
        <v>#REF!</v>
      </c>
      <c r="K7" s="61" t="e">
        <f t="shared" si="10"/>
        <v>#REF!</v>
      </c>
      <c r="L7" s="67" t="e">
        <f t="shared" si="11"/>
        <v>#REF!</v>
      </c>
      <c r="M7" s="25" t="e">
        <f>IF(C7=0,NA(),SUM($L$4:L7)/SUM($C$4:C7))</f>
        <v>#REF!</v>
      </c>
      <c r="N7" s="62" t="e">
        <f t="shared" si="5"/>
        <v>#REF!</v>
      </c>
      <c r="O7" s="25" t="e">
        <f>IF(B7=0,NA(),SUM($N$4:N7)/SUM($C$4:C7))</f>
        <v>#REF!</v>
      </c>
      <c r="P7" s="50" t="e">
        <f t="shared" si="12"/>
        <v>#REF!</v>
      </c>
      <c r="Q7" s="25" t="e">
        <f>IF(C7=0,NA(),SUM($P$4:P7)/SUM($C$4:C7))</f>
        <v>#REF!</v>
      </c>
      <c r="R7" s="68" t="e">
        <f t="shared" si="6"/>
        <v>#REF!</v>
      </c>
      <c r="S7" s="63" t="e">
        <f>IF(C7=0,NA(),SUM($R$4:R7)/SUM($C$4:C7))</f>
        <v>#REF!</v>
      </c>
      <c r="U7" s="58"/>
      <c r="V7" s="56"/>
      <c r="W7" s="56"/>
    </row>
    <row r="8" spans="2:25" ht="15.75" thickBot="1" x14ac:dyDescent="0.3">
      <c r="B8" s="81" t="s">
        <v>371</v>
      </c>
      <c r="C8" s="50">
        <f t="shared" si="0"/>
        <v>64</v>
      </c>
      <c r="D8" s="50" t="e">
        <f t="shared" si="1"/>
        <v>#REF!</v>
      </c>
      <c r="E8" s="25" t="e">
        <f t="shared" si="7"/>
        <v>#REF!</v>
      </c>
      <c r="F8" s="50" t="e">
        <f t="shared" si="2"/>
        <v>#REF!</v>
      </c>
      <c r="G8" s="25" t="e">
        <f t="shared" si="8"/>
        <v>#REF!</v>
      </c>
      <c r="H8" s="51" t="e">
        <f t="shared" si="3"/>
        <v>#REF!</v>
      </c>
      <c r="I8" s="61" t="e">
        <f t="shared" si="9"/>
        <v>#REF!</v>
      </c>
      <c r="J8" s="51" t="e">
        <f t="shared" si="4"/>
        <v>#REF!</v>
      </c>
      <c r="K8" s="61" t="e">
        <f t="shared" si="10"/>
        <v>#REF!</v>
      </c>
      <c r="L8" s="67" t="e">
        <f t="shared" si="11"/>
        <v>#REF!</v>
      </c>
      <c r="M8" s="25" t="e">
        <f>IF(C8=0,NA(),SUM($L$4:L8)/SUM($C$4:C8))</f>
        <v>#REF!</v>
      </c>
      <c r="N8" s="62" t="e">
        <f t="shared" si="5"/>
        <v>#REF!</v>
      </c>
      <c r="O8" s="25" t="e">
        <f>IF(B8=0,NA(),SUM($N$4:N8)/SUM($C$4:C8))</f>
        <v>#REF!</v>
      </c>
      <c r="P8" s="50" t="e">
        <f t="shared" si="12"/>
        <v>#REF!</v>
      </c>
      <c r="Q8" s="25" t="e">
        <f>IF(C8=0,NA(),SUM($P$4:P8)/SUM($C$4:C8))</f>
        <v>#REF!</v>
      </c>
      <c r="R8" s="68" t="e">
        <f t="shared" si="6"/>
        <v>#REF!</v>
      </c>
      <c r="S8" s="63" t="e">
        <f>IF(C8=0,NA(),SUM($R$4:R8)/SUM($C$4:C8))</f>
        <v>#REF!</v>
      </c>
      <c r="U8" s="58"/>
      <c r="V8" s="56"/>
      <c r="W8" s="56"/>
    </row>
    <row r="9" spans="2:25" ht="15.75" thickBot="1" x14ac:dyDescent="0.3">
      <c r="B9" s="81" t="s">
        <v>372</v>
      </c>
      <c r="C9" s="50">
        <f t="shared" si="0"/>
        <v>58</v>
      </c>
      <c r="D9" s="50" t="e">
        <f t="shared" si="1"/>
        <v>#REF!</v>
      </c>
      <c r="E9" s="25" t="e">
        <f t="shared" si="7"/>
        <v>#REF!</v>
      </c>
      <c r="F9" s="50" t="e">
        <f t="shared" si="2"/>
        <v>#REF!</v>
      </c>
      <c r="G9" s="25" t="e">
        <f t="shared" si="8"/>
        <v>#REF!</v>
      </c>
      <c r="H9" s="51" t="e">
        <f t="shared" si="3"/>
        <v>#REF!</v>
      </c>
      <c r="I9" s="61" t="e">
        <f t="shared" si="9"/>
        <v>#REF!</v>
      </c>
      <c r="J9" s="51" t="e">
        <f t="shared" si="4"/>
        <v>#REF!</v>
      </c>
      <c r="K9" s="61" t="e">
        <f t="shared" si="10"/>
        <v>#REF!</v>
      </c>
      <c r="L9" s="67" t="e">
        <f t="shared" si="11"/>
        <v>#REF!</v>
      </c>
      <c r="M9" s="25" t="e">
        <f>IF(C9=0,NA(),SUM($L$4:L9)/SUM($C$4:C9))</f>
        <v>#REF!</v>
      </c>
      <c r="N9" s="62" t="e">
        <f t="shared" si="5"/>
        <v>#REF!</v>
      </c>
      <c r="O9" s="25" t="e">
        <f>IF(B9=0,NA(),SUM($N$4:N9)/SUM($C$4:C9))</f>
        <v>#REF!</v>
      </c>
      <c r="P9" s="50" t="e">
        <f t="shared" si="12"/>
        <v>#REF!</v>
      </c>
      <c r="Q9" s="25" t="e">
        <f>IF(C9=0,NA(),SUM($P$4:P9)/SUM($C$4:C9))</f>
        <v>#REF!</v>
      </c>
      <c r="R9" s="68" t="e">
        <f t="shared" si="6"/>
        <v>#REF!</v>
      </c>
      <c r="S9" s="63" t="e">
        <f>IF(C9=0,NA(),SUM($R$4:R9)/SUM($C$4:C9))</f>
        <v>#REF!</v>
      </c>
      <c r="U9" s="58"/>
      <c r="V9" s="56"/>
      <c r="W9" s="56"/>
    </row>
    <row r="10" spans="2:25" ht="15.75" thickBot="1" x14ac:dyDescent="0.3">
      <c r="B10" s="81" t="s">
        <v>374</v>
      </c>
      <c r="C10" s="50">
        <f t="shared" si="0"/>
        <v>0</v>
      </c>
      <c r="D10" s="50" t="e">
        <f t="shared" si="1"/>
        <v>#REF!</v>
      </c>
      <c r="E10" s="25" t="e">
        <f t="shared" si="7"/>
        <v>#N/A</v>
      </c>
      <c r="F10" s="50" t="e">
        <f t="shared" si="2"/>
        <v>#N/A</v>
      </c>
      <c r="G10" s="25" t="e">
        <f t="shared" si="8"/>
        <v>#N/A</v>
      </c>
      <c r="H10" s="51" t="e">
        <f t="shared" si="3"/>
        <v>#N/A</v>
      </c>
      <c r="I10" s="61" t="e">
        <f t="shared" si="9"/>
        <v>#N/A</v>
      </c>
      <c r="J10" s="51" t="e">
        <f t="shared" si="4"/>
        <v>#N/A</v>
      </c>
      <c r="K10" s="61" t="e">
        <f t="shared" si="10"/>
        <v>#N/A</v>
      </c>
      <c r="L10" s="67" t="e">
        <f t="shared" si="11"/>
        <v>#REF!</v>
      </c>
      <c r="M10" s="25" t="e">
        <f>IF(C10=0,NA(),SUM($L$4:L10)/SUM($C$4:C10))</f>
        <v>#N/A</v>
      </c>
      <c r="N10" s="62" t="e">
        <f t="shared" si="5"/>
        <v>#N/A</v>
      </c>
      <c r="O10" s="25" t="e">
        <f>IF(B10=0,NA(),SUM($N$4:N10)/SUM($C$4:C10))</f>
        <v>#REF!</v>
      </c>
      <c r="P10" s="50" t="e">
        <f t="shared" si="12"/>
        <v>#N/A</v>
      </c>
      <c r="Q10" s="25" t="e">
        <f>IF(C10=0,NA(),SUM($P$4:P10)/SUM($C$4:C10))</f>
        <v>#N/A</v>
      </c>
      <c r="R10" s="68" t="e">
        <f t="shared" si="6"/>
        <v>#N/A</v>
      </c>
      <c r="S10" s="63" t="e">
        <f>IF(C10=0,NA(),SUM($R$4:R10)/SUM($C$4:C10))</f>
        <v>#N/A</v>
      </c>
      <c r="U10" s="58"/>
      <c r="V10" s="56"/>
      <c r="W10" s="56"/>
    </row>
    <row r="11" spans="2:25" ht="15.75" thickBot="1" x14ac:dyDescent="0.3">
      <c r="B11" s="81" t="s">
        <v>373</v>
      </c>
      <c r="C11" s="50">
        <f t="shared" si="0"/>
        <v>0</v>
      </c>
      <c r="D11" s="50" t="e">
        <f t="shared" si="1"/>
        <v>#REF!</v>
      </c>
      <c r="E11" s="25" t="e">
        <f t="shared" si="7"/>
        <v>#N/A</v>
      </c>
      <c r="F11" s="50" t="e">
        <f t="shared" si="2"/>
        <v>#N/A</v>
      </c>
      <c r="G11" s="25" t="e">
        <f t="shared" si="8"/>
        <v>#N/A</v>
      </c>
      <c r="H11" s="51" t="e">
        <f t="shared" si="3"/>
        <v>#N/A</v>
      </c>
      <c r="I11" s="61" t="e">
        <f t="shared" si="9"/>
        <v>#N/A</v>
      </c>
      <c r="J11" s="51" t="e">
        <f t="shared" si="4"/>
        <v>#N/A</v>
      </c>
      <c r="K11" s="61" t="e">
        <f t="shared" si="10"/>
        <v>#N/A</v>
      </c>
      <c r="L11" s="67" t="e">
        <f t="shared" si="11"/>
        <v>#REF!</v>
      </c>
      <c r="M11" s="25" t="e">
        <f>IF(C11=0,NA(),SUM($L$4:L11)/SUM($C$4:C11))</f>
        <v>#N/A</v>
      </c>
      <c r="N11" s="62" t="e">
        <f t="shared" si="5"/>
        <v>#N/A</v>
      </c>
      <c r="O11" s="25" t="e">
        <f>IF(B11=0,NA(),SUM($N$4:N11)/SUM($C$4:C11))</f>
        <v>#REF!</v>
      </c>
      <c r="P11" s="50" t="e">
        <f t="shared" si="12"/>
        <v>#N/A</v>
      </c>
      <c r="Q11" s="25" t="e">
        <f>IF(C11=0,NA(),SUM($P$4:P11)/SUM($C$4:C11))</f>
        <v>#N/A</v>
      </c>
      <c r="R11" s="68" t="e">
        <f t="shared" si="6"/>
        <v>#N/A</v>
      </c>
      <c r="S11" s="63" t="e">
        <f>IF(C11=0,NA(),SUM($R$4:R11)/SUM($C$4:C11))</f>
        <v>#N/A</v>
      </c>
      <c r="U11" s="58"/>
      <c r="V11" s="56"/>
      <c r="W11" s="56"/>
    </row>
    <row r="12" spans="2:25" ht="15.75" thickBot="1" x14ac:dyDescent="0.3">
      <c r="B12" s="81" t="s">
        <v>375</v>
      </c>
      <c r="C12" s="50">
        <f t="shared" si="0"/>
        <v>0</v>
      </c>
      <c r="D12" s="50" t="e">
        <f t="shared" si="1"/>
        <v>#REF!</v>
      </c>
      <c r="E12" s="25" t="e">
        <f t="shared" si="7"/>
        <v>#N/A</v>
      </c>
      <c r="F12" s="50" t="e">
        <f t="shared" si="2"/>
        <v>#N/A</v>
      </c>
      <c r="G12" s="25" t="e">
        <f t="shared" si="8"/>
        <v>#N/A</v>
      </c>
      <c r="H12" s="51" t="e">
        <f t="shared" si="3"/>
        <v>#N/A</v>
      </c>
      <c r="I12" s="61" t="e">
        <f t="shared" si="9"/>
        <v>#N/A</v>
      </c>
      <c r="J12" s="51" t="e">
        <f t="shared" si="4"/>
        <v>#N/A</v>
      </c>
      <c r="K12" s="61" t="e">
        <f t="shared" si="10"/>
        <v>#N/A</v>
      </c>
      <c r="L12" s="67" t="e">
        <f t="shared" si="11"/>
        <v>#REF!</v>
      </c>
      <c r="M12" s="25" t="e">
        <f>IF(C12=0,NA(),SUM($L$4:L12)/SUM($C$4:C12))</f>
        <v>#N/A</v>
      </c>
      <c r="N12" s="62" t="e">
        <f t="shared" si="5"/>
        <v>#N/A</v>
      </c>
      <c r="O12" s="25" t="e">
        <f>IF(B12=0,NA(),SUM($N$4:N12)/SUM($C$4:C12))</f>
        <v>#REF!</v>
      </c>
      <c r="P12" s="50" t="e">
        <f t="shared" si="12"/>
        <v>#N/A</v>
      </c>
      <c r="Q12" s="25" t="e">
        <f>IF(C12=0,NA(),SUM($P$4:P12)/SUM($C$4:C12))</f>
        <v>#N/A</v>
      </c>
      <c r="R12" s="68" t="e">
        <f t="shared" si="6"/>
        <v>#N/A</v>
      </c>
      <c r="S12" s="63" t="e">
        <f>IF(C12=0,NA(),SUM($R$4:R12)/SUM($C$4:C12))</f>
        <v>#N/A</v>
      </c>
      <c r="U12" s="58"/>
      <c r="V12" s="56"/>
      <c r="W12" s="56"/>
    </row>
    <row r="13" spans="2:25" ht="15.75" thickBot="1" x14ac:dyDescent="0.3">
      <c r="B13" s="81" t="s">
        <v>376</v>
      </c>
      <c r="C13" s="50">
        <f t="shared" si="0"/>
        <v>0</v>
      </c>
      <c r="D13" s="50" t="e">
        <f t="shared" si="1"/>
        <v>#REF!</v>
      </c>
      <c r="E13" s="25" t="e">
        <f t="shared" si="7"/>
        <v>#N/A</v>
      </c>
      <c r="F13" s="50" t="e">
        <f t="shared" si="2"/>
        <v>#N/A</v>
      </c>
      <c r="G13" s="25" t="e">
        <f t="shared" si="8"/>
        <v>#N/A</v>
      </c>
      <c r="H13" s="51" t="e">
        <f t="shared" si="3"/>
        <v>#N/A</v>
      </c>
      <c r="I13" s="61" t="e">
        <f t="shared" si="9"/>
        <v>#N/A</v>
      </c>
      <c r="J13" s="51" t="e">
        <f t="shared" si="4"/>
        <v>#N/A</v>
      </c>
      <c r="K13" s="61" t="e">
        <f t="shared" si="10"/>
        <v>#N/A</v>
      </c>
      <c r="L13" s="67" t="e">
        <f t="shared" si="11"/>
        <v>#REF!</v>
      </c>
      <c r="M13" s="25" t="e">
        <f>IF(C13=0,NA(),SUM($L$4:L13)/SUM($C$4:C13))</f>
        <v>#N/A</v>
      </c>
      <c r="N13" s="62" t="e">
        <f t="shared" si="5"/>
        <v>#N/A</v>
      </c>
      <c r="O13" s="25" t="e">
        <f>IF(B13=0,NA(),SUM($N$4:N13)/SUM($C$4:C13))</f>
        <v>#REF!</v>
      </c>
      <c r="P13" s="50" t="e">
        <f t="shared" si="12"/>
        <v>#N/A</v>
      </c>
      <c r="Q13" s="25" t="e">
        <f>IF(C13=0,NA(),SUM($P$4:P13)/SUM($C$4:C13))</f>
        <v>#N/A</v>
      </c>
      <c r="R13" s="68" t="e">
        <f t="shared" si="6"/>
        <v>#N/A</v>
      </c>
      <c r="S13" s="63" t="e">
        <f>IF(C13=0,NA(),SUM($R$4:R13)/SUM($C$4:C13))</f>
        <v>#N/A</v>
      </c>
      <c r="U13" s="58"/>
      <c r="V13" s="56"/>
      <c r="W13" s="56"/>
    </row>
    <row r="14" spans="2:25" ht="15.75" thickBot="1" x14ac:dyDescent="0.3">
      <c r="B14" s="81" t="s">
        <v>377</v>
      </c>
      <c r="C14" s="50">
        <f t="shared" si="0"/>
        <v>0</v>
      </c>
      <c r="D14" s="50" t="e">
        <f t="shared" si="1"/>
        <v>#REF!</v>
      </c>
      <c r="E14" s="25" t="e">
        <f t="shared" si="7"/>
        <v>#N/A</v>
      </c>
      <c r="F14" s="50" t="e">
        <f t="shared" si="2"/>
        <v>#N/A</v>
      </c>
      <c r="G14" s="25" t="e">
        <f t="shared" si="8"/>
        <v>#N/A</v>
      </c>
      <c r="H14" s="51" t="e">
        <f t="shared" si="3"/>
        <v>#N/A</v>
      </c>
      <c r="I14" s="61" t="e">
        <f t="shared" si="9"/>
        <v>#N/A</v>
      </c>
      <c r="J14" s="51" t="e">
        <f t="shared" si="4"/>
        <v>#N/A</v>
      </c>
      <c r="K14" s="61" t="e">
        <f t="shared" si="10"/>
        <v>#N/A</v>
      </c>
      <c r="L14" s="67" t="e">
        <f t="shared" si="11"/>
        <v>#REF!</v>
      </c>
      <c r="M14" s="25" t="e">
        <f>IF(C14=0,NA(),SUM($L$4:L14)/SUM($C$4:C14))</f>
        <v>#N/A</v>
      </c>
      <c r="N14" s="62" t="e">
        <f t="shared" si="5"/>
        <v>#N/A</v>
      </c>
      <c r="O14" s="25" t="e">
        <f>IF(B14=0,NA(),SUM($N$4:N14)/SUM($C$4:C14))</f>
        <v>#REF!</v>
      </c>
      <c r="P14" s="50" t="e">
        <f t="shared" si="12"/>
        <v>#N/A</v>
      </c>
      <c r="Q14" s="25" t="e">
        <f>IF(C14=0,NA(),SUM($P$4:P14)/SUM($C$4:C14))</f>
        <v>#N/A</v>
      </c>
      <c r="R14" s="68" t="e">
        <f t="shared" si="6"/>
        <v>#N/A</v>
      </c>
      <c r="S14" s="63" t="e">
        <f>IF(C14=0,NA(),SUM($R$4:R14)/SUM($C$4:C14))</f>
        <v>#N/A</v>
      </c>
      <c r="U14" s="58"/>
      <c r="V14" s="56"/>
      <c r="W14" s="56"/>
    </row>
    <row r="15" spans="2:25" ht="15.75" thickBot="1" x14ac:dyDescent="0.3">
      <c r="B15" s="81" t="s">
        <v>378</v>
      </c>
      <c r="C15" s="65">
        <f t="shared" si="0"/>
        <v>0</v>
      </c>
      <c r="D15" s="65" t="e">
        <f t="shared" si="1"/>
        <v>#REF!</v>
      </c>
      <c r="E15" s="25" t="e">
        <f t="shared" si="7"/>
        <v>#N/A</v>
      </c>
      <c r="F15" s="65" t="e">
        <f t="shared" si="2"/>
        <v>#N/A</v>
      </c>
      <c r="G15" s="25" t="e">
        <f t="shared" si="8"/>
        <v>#N/A</v>
      </c>
      <c r="H15" s="84" t="e">
        <f t="shared" si="3"/>
        <v>#N/A</v>
      </c>
      <c r="I15" s="61" t="e">
        <f t="shared" si="9"/>
        <v>#N/A</v>
      </c>
      <c r="J15" s="84" t="e">
        <f t="shared" si="4"/>
        <v>#N/A</v>
      </c>
      <c r="K15" s="61" t="e">
        <f t="shared" si="10"/>
        <v>#N/A</v>
      </c>
      <c r="L15" s="85" t="e">
        <f t="shared" si="11"/>
        <v>#REF!</v>
      </c>
      <c r="M15" s="25" t="e">
        <f>IF(C15=0,NA(),SUM($L$4:L15)/SUM($C$4:C15))</f>
        <v>#N/A</v>
      </c>
      <c r="N15" s="64" t="e">
        <f t="shared" si="5"/>
        <v>#N/A</v>
      </c>
      <c r="O15" s="25" t="e">
        <f>IF(B15=0,NA(),SUM($N$4:N15)/SUM($C$4:C15))</f>
        <v>#REF!</v>
      </c>
      <c r="P15" s="65" t="e">
        <f t="shared" si="12"/>
        <v>#N/A</v>
      </c>
      <c r="Q15" s="25" t="e">
        <f>IF(C15=0,NA(),SUM($P$4:P15)/SUM($C$4:C15))</f>
        <v>#N/A</v>
      </c>
      <c r="R15" s="86" t="e">
        <f t="shared" si="6"/>
        <v>#N/A</v>
      </c>
      <c r="S15" s="63" t="e">
        <f>IF(C15=0,NA(),SUM($R$4:R15)/SUM($C$4:C15))</f>
        <v>#N/A</v>
      </c>
      <c r="U15" s="58"/>
      <c r="V15" s="56"/>
      <c r="W15" s="56"/>
    </row>
    <row r="16" spans="2:25" x14ac:dyDescent="0.25">
      <c r="B16" s="52" t="s">
        <v>141</v>
      </c>
      <c r="C16" s="53">
        <f t="shared" ref="C16" si="13">SUM(C4:C15)</f>
        <v>373</v>
      </c>
      <c r="D16" s="53" t="e">
        <f>SUM(D4:D15)</f>
        <v>#REF!</v>
      </c>
      <c r="E16" s="54" t="e">
        <f>D16/C16</f>
        <v>#REF!</v>
      </c>
      <c r="F16" s="82">
        <f>SUMIF(F4:F15,"&gt;=0")</f>
        <v>0</v>
      </c>
      <c r="G16" s="54">
        <f>F16/C16</f>
        <v>0</v>
      </c>
      <c r="H16" s="53">
        <f>SUMIF(H4:H15,"&gt;=0")</f>
        <v>0</v>
      </c>
      <c r="I16" s="54">
        <f>H16/C16</f>
        <v>0</v>
      </c>
      <c r="J16" s="83">
        <f>SUMIF(J4:J15,"&gt;=0")</f>
        <v>0</v>
      </c>
      <c r="K16" s="54">
        <f>IF(C16=0,NA(),J16/C16)</f>
        <v>0</v>
      </c>
      <c r="L16" s="55" t="e">
        <f>SUM(L4:L15)</f>
        <v>#REF!</v>
      </c>
      <c r="M16" s="54" t="e">
        <f t="shared" ref="M16" si="14">IF(C16=0,NA(),L16/C16)</f>
        <v>#REF!</v>
      </c>
      <c r="N16" s="83">
        <f>SUMIF(N4:N15,"&gt;=0")</f>
        <v>0</v>
      </c>
      <c r="O16" s="54">
        <f>N16/C16</f>
        <v>0</v>
      </c>
      <c r="P16" s="55">
        <f>SUMIF(P4:P15,"&gt;=0")</f>
        <v>0</v>
      </c>
      <c r="Q16" s="54">
        <f>P16/C16</f>
        <v>0</v>
      </c>
      <c r="R16" s="83">
        <f>SUMIF(R4:R15,"&gt;=0")</f>
        <v>0</v>
      </c>
      <c r="S16" s="54">
        <f>R16/C16</f>
        <v>0</v>
      </c>
    </row>
    <row r="17" spans="5:19" x14ac:dyDescent="0.25">
      <c r="E17" s="54" t="e">
        <f>AVERAGEIF(E$4:E$15,"&gt;=0")</f>
        <v>#DIV/0!</v>
      </c>
      <c r="G17" s="54" t="e">
        <f>AVERAGEIF(G4:G15,"&gt;=0")</f>
        <v>#DIV/0!</v>
      </c>
      <c r="I17" s="54" t="e">
        <f>AVERAGEIF(I$4:I$15,"&gt;=0")</f>
        <v>#DIV/0!</v>
      </c>
      <c r="K17" s="54" t="e">
        <f>AVERAGEIF(K4:K15,"&gt;=0")</f>
        <v>#DIV/0!</v>
      </c>
      <c r="L17" s="54"/>
      <c r="M17" s="54"/>
      <c r="N17" s="54"/>
      <c r="O17" s="54" t="e">
        <f>AVERAGEIF(O4:O15,"&gt;=0")</f>
        <v>#DIV/0!</v>
      </c>
      <c r="P17" s="54"/>
      <c r="Q17" s="54" t="e">
        <f>AVERAGEIF(Q4:Q15,"&gt;=0")</f>
        <v>#DIV/0!</v>
      </c>
      <c r="R17" s="54"/>
      <c r="S17" s="54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0:S39"/>
  <sheetViews>
    <sheetView workbookViewId="0">
      <selection activeCell="D33" sqref="D33"/>
    </sheetView>
  </sheetViews>
  <sheetFormatPr defaultColWidth="9.140625" defaultRowHeight="15" x14ac:dyDescent="0.25"/>
  <cols>
    <col min="1" max="1" width="9.85546875" style="44" bestFit="1" customWidth="1"/>
    <col min="2" max="2" width="10.85546875" bestFit="1" customWidth="1"/>
    <col min="3" max="3" width="10.5703125" bestFit="1" customWidth="1"/>
    <col min="4" max="4" width="8.7109375" bestFit="1" customWidth="1"/>
    <col min="5" max="6" width="9.140625" bestFit="1" customWidth="1"/>
    <col min="7" max="9" width="15.5703125" bestFit="1" customWidth="1"/>
    <col min="10" max="10" width="12.85546875" bestFit="1" customWidth="1"/>
    <col min="11" max="11" width="13.42578125" bestFit="1" customWidth="1"/>
    <col min="12" max="12" width="17.28515625" bestFit="1" customWidth="1"/>
    <col min="13" max="13" width="18" bestFit="1" customWidth="1"/>
    <col min="14" max="14" width="14.42578125" customWidth="1"/>
    <col min="15" max="15" width="13.85546875" customWidth="1"/>
  </cols>
  <sheetData>
    <row r="10" spans="15:15" x14ac:dyDescent="0.25">
      <c r="O10" s="11"/>
    </row>
    <row r="19" spans="1:19" ht="21" x14ac:dyDescent="0.35">
      <c r="A19" s="103" t="s">
        <v>43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N19" s="104" t="s">
        <v>44</v>
      </c>
      <c r="O19" s="104"/>
      <c r="P19" s="104"/>
      <c r="Q19" s="104"/>
      <c r="R19" s="104"/>
    </row>
    <row r="20" spans="1:19" s="14" customFormat="1" ht="38.25" x14ac:dyDescent="0.25">
      <c r="A20" s="12" t="s">
        <v>45</v>
      </c>
      <c r="B20" s="13" t="s">
        <v>46</v>
      </c>
      <c r="C20" s="13" t="s">
        <v>47</v>
      </c>
      <c r="D20" s="13" t="s">
        <v>48</v>
      </c>
      <c r="E20" s="13" t="s">
        <v>49</v>
      </c>
      <c r="F20" s="13" t="s">
        <v>50</v>
      </c>
      <c r="G20" s="13" t="s">
        <v>51</v>
      </c>
      <c r="H20" s="13" t="s">
        <v>52</v>
      </c>
      <c r="I20" s="13" t="s">
        <v>53</v>
      </c>
      <c r="J20" s="13" t="s">
        <v>54</v>
      </c>
      <c r="K20" s="13" t="s">
        <v>55</v>
      </c>
      <c r="L20" s="13" t="s">
        <v>56</v>
      </c>
      <c r="M20" s="13" t="s">
        <v>57</v>
      </c>
      <c r="N20" s="13" t="s">
        <v>56</v>
      </c>
      <c r="O20" s="13" t="s">
        <v>57</v>
      </c>
      <c r="P20" s="13" t="s">
        <v>54</v>
      </c>
      <c r="Q20" s="13" t="s">
        <v>46</v>
      </c>
      <c r="R20" s="13" t="s">
        <v>50</v>
      </c>
    </row>
    <row r="21" spans="1:19" x14ac:dyDescent="0.25">
      <c r="A21" s="15">
        <v>2009</v>
      </c>
      <c r="B21" s="16">
        <v>802</v>
      </c>
      <c r="C21" s="17">
        <v>0.83915200000000001</v>
      </c>
      <c r="D21" s="17">
        <v>0.57107200000000002</v>
      </c>
      <c r="E21" s="17">
        <v>0.72568600000000005</v>
      </c>
      <c r="F21" s="18">
        <v>699</v>
      </c>
      <c r="G21" s="19">
        <v>3.0857086894899997</v>
      </c>
      <c r="H21" s="19">
        <v>3.6429075012600003</v>
      </c>
      <c r="I21" s="19">
        <f t="shared" ref="I21:I32" si="0">G21-H21</f>
        <v>-0.55719881177000063</v>
      </c>
      <c r="J21" s="20">
        <f t="shared" ref="J21:J32" si="1">I21/H21</f>
        <v>-0.15295442214145652</v>
      </c>
      <c r="K21" s="21">
        <f t="shared" ref="K21:K30" si="2">L21/F21</f>
        <v>4414461.6444778247</v>
      </c>
      <c r="L21" s="22">
        <f t="shared" ref="L21:M26" si="3">G21*1000000000</f>
        <v>3085708689.4899998</v>
      </c>
      <c r="M21" s="22">
        <f t="shared" si="3"/>
        <v>3642907501.2600002</v>
      </c>
      <c r="N21" s="23"/>
      <c r="O21" s="23"/>
      <c r="P21" s="23"/>
      <c r="Q21" s="23"/>
      <c r="R21" s="23"/>
    </row>
    <row r="22" spans="1:19" x14ac:dyDescent="0.25">
      <c r="A22" s="15">
        <v>2010</v>
      </c>
      <c r="B22" s="16">
        <v>797</v>
      </c>
      <c r="C22" s="17">
        <v>0.84692599999999996</v>
      </c>
      <c r="D22" s="17">
        <v>0.65495599999999998</v>
      </c>
      <c r="E22" s="17">
        <v>0.77415299999999998</v>
      </c>
      <c r="F22" s="18">
        <v>1063</v>
      </c>
      <c r="G22" s="19">
        <v>3.2458736782199997</v>
      </c>
      <c r="H22" s="19">
        <v>3.644056349</v>
      </c>
      <c r="I22" s="19">
        <f t="shared" si="0"/>
        <v>-0.39818267078000025</v>
      </c>
      <c r="J22" s="20">
        <f t="shared" si="1"/>
        <v>-0.10926907617366272</v>
      </c>
      <c r="K22" s="21">
        <f t="shared" si="2"/>
        <v>3053502.98985889</v>
      </c>
      <c r="L22" s="22">
        <f t="shared" si="3"/>
        <v>3245873678.2199998</v>
      </c>
      <c r="M22" s="22">
        <f t="shared" si="3"/>
        <v>3644056349</v>
      </c>
      <c r="N22" s="23"/>
      <c r="O22" s="23"/>
      <c r="P22" s="23"/>
      <c r="Q22" s="23"/>
      <c r="R22" s="23"/>
    </row>
    <row r="23" spans="1:19" x14ac:dyDescent="0.25">
      <c r="A23" s="15">
        <v>2011</v>
      </c>
      <c r="B23" s="16">
        <v>872</v>
      </c>
      <c r="C23" s="17">
        <v>0.88990799999999992</v>
      </c>
      <c r="D23" s="17">
        <v>0.68165680473372781</v>
      </c>
      <c r="E23" s="17">
        <v>0.77178899999999995</v>
      </c>
      <c r="F23" s="18">
        <v>870</v>
      </c>
      <c r="G23" s="19">
        <v>3.4970399894299997</v>
      </c>
      <c r="H23" s="19">
        <v>3.7035750686199997</v>
      </c>
      <c r="I23" s="19">
        <f t="shared" si="0"/>
        <v>-0.20653507919000003</v>
      </c>
      <c r="J23" s="20">
        <f t="shared" si="1"/>
        <v>-5.5766408230779475E-2</v>
      </c>
      <c r="K23" s="21">
        <f t="shared" si="2"/>
        <v>4019586.1947471262</v>
      </c>
      <c r="L23" s="22">
        <f t="shared" si="3"/>
        <v>3497039989.4299998</v>
      </c>
      <c r="M23" s="22">
        <f t="shared" si="3"/>
        <v>3703575068.6199999</v>
      </c>
      <c r="N23" s="23"/>
      <c r="O23" s="23"/>
      <c r="P23" s="23"/>
      <c r="Q23" s="23"/>
      <c r="R23" s="23"/>
    </row>
    <row r="24" spans="1:19" x14ac:dyDescent="0.25">
      <c r="A24" s="15">
        <v>2012</v>
      </c>
      <c r="B24" s="16">
        <v>772</v>
      </c>
      <c r="C24" s="17">
        <v>0.87949999999999995</v>
      </c>
      <c r="D24" s="17">
        <v>0.67616580310880825</v>
      </c>
      <c r="E24" s="17">
        <v>0.76554404145077726</v>
      </c>
      <c r="F24" s="18">
        <v>685</v>
      </c>
      <c r="G24" s="19">
        <v>2.9721892855399998</v>
      </c>
      <c r="H24" s="19">
        <v>3.0096803669999992</v>
      </c>
      <c r="I24" s="19">
        <f t="shared" si="0"/>
        <v>-3.7491081459999354E-2</v>
      </c>
      <c r="J24" s="20">
        <f t="shared" si="1"/>
        <v>-1.2456831586195932E-2</v>
      </c>
      <c r="K24" s="21">
        <f t="shared" si="2"/>
        <v>4338962.4606423359</v>
      </c>
      <c r="L24" s="22">
        <f t="shared" si="3"/>
        <v>2972189285.54</v>
      </c>
      <c r="M24" s="22">
        <f t="shared" si="3"/>
        <v>3009680366.999999</v>
      </c>
      <c r="N24" s="24">
        <f>AVERAGE(L21:L24)/1000000000</f>
        <v>3.2002029106700003</v>
      </c>
      <c r="O24" s="24">
        <f>AVERAGE(M21:M24)/1000000000</f>
        <v>3.5000548214700005</v>
      </c>
      <c r="P24" s="25">
        <f>N24/O24-1</f>
        <v>-8.5670632631423826E-2</v>
      </c>
      <c r="Q24" s="26">
        <f>AVERAGE(B21:B24)</f>
        <v>810.75</v>
      </c>
      <c r="R24" s="26">
        <f>AVERAGE(F21:F24)</f>
        <v>829.25</v>
      </c>
    </row>
    <row r="25" spans="1:19" x14ac:dyDescent="0.25">
      <c r="A25" s="15">
        <v>2013</v>
      </c>
      <c r="B25" s="16">
        <v>682</v>
      </c>
      <c r="C25" s="17">
        <v>0.86070381231671556</v>
      </c>
      <c r="D25" s="17">
        <v>0.63489736070381231</v>
      </c>
      <c r="E25" s="27" t="s">
        <v>58</v>
      </c>
      <c r="F25" s="18">
        <v>797</v>
      </c>
      <c r="G25" s="19">
        <v>4.27518359918</v>
      </c>
      <c r="H25" s="19">
        <v>4.2598271095299998</v>
      </c>
      <c r="I25" s="19">
        <f t="shared" si="0"/>
        <v>1.5356489650000249E-2</v>
      </c>
      <c r="J25" s="20">
        <f t="shared" si="1"/>
        <v>3.6049560827586214E-3</v>
      </c>
      <c r="K25" s="21">
        <f t="shared" si="2"/>
        <v>5364094.8546800502</v>
      </c>
      <c r="L25" s="22">
        <f t="shared" si="3"/>
        <v>4275183599.1799998</v>
      </c>
      <c r="M25" s="22">
        <f t="shared" si="3"/>
        <v>4259827109.5299997</v>
      </c>
      <c r="N25" s="24">
        <f t="shared" ref="N25:O30" si="4">AVERAGE(L21:L25)/1000000000</f>
        <v>3.4151990483720001</v>
      </c>
      <c r="O25" s="24">
        <f t="shared" si="4"/>
        <v>3.6520092790819998</v>
      </c>
      <c r="P25" s="25">
        <f t="shared" ref="P25:P28" si="5">N25/O25-1</f>
        <v>-6.4843819556100968E-2</v>
      </c>
      <c r="Q25" s="26">
        <f t="shared" ref="Q25:Q30" si="6">AVERAGE(B21:B25)</f>
        <v>785</v>
      </c>
      <c r="R25" s="26">
        <f t="shared" ref="R25:R30" si="7">AVERAGE(F21:F25)</f>
        <v>822.8</v>
      </c>
    </row>
    <row r="26" spans="1:19" x14ac:dyDescent="0.25">
      <c r="A26" s="15">
        <v>2014</v>
      </c>
      <c r="B26" s="16">
        <v>636</v>
      </c>
      <c r="C26" s="17">
        <v>0.86477999999999999</v>
      </c>
      <c r="D26" s="17">
        <v>0.68081800000000003</v>
      </c>
      <c r="E26" s="27" t="s">
        <v>58</v>
      </c>
      <c r="F26" s="18">
        <v>757</v>
      </c>
      <c r="G26" s="19">
        <v>3.859621792</v>
      </c>
      <c r="H26" s="19">
        <v>3.9509289424799983</v>
      </c>
      <c r="I26" s="19">
        <f t="shared" si="0"/>
        <v>-9.1307150479998267E-2</v>
      </c>
      <c r="J26" s="20">
        <f t="shared" si="1"/>
        <v>-2.3110299326893177E-2</v>
      </c>
      <c r="K26" s="21">
        <f t="shared" si="2"/>
        <v>5098575.682959049</v>
      </c>
      <c r="L26" s="22">
        <f t="shared" si="3"/>
        <v>3859621792</v>
      </c>
      <c r="M26" s="22">
        <f t="shared" si="3"/>
        <v>3950928942.4799981</v>
      </c>
      <c r="N26" s="24">
        <f t="shared" si="4"/>
        <v>3.5699816688739996</v>
      </c>
      <c r="O26" s="24">
        <f t="shared" si="4"/>
        <v>3.7136135673259991</v>
      </c>
      <c r="P26" s="25">
        <f t="shared" si="5"/>
        <v>-3.8677125621183639E-2</v>
      </c>
      <c r="Q26" s="26">
        <f t="shared" si="6"/>
        <v>751.8</v>
      </c>
      <c r="R26" s="26">
        <f t="shared" si="7"/>
        <v>834.4</v>
      </c>
    </row>
    <row r="27" spans="1:19" s="28" customFormat="1" x14ac:dyDescent="0.25">
      <c r="A27" s="15">
        <v>2015</v>
      </c>
      <c r="B27" s="16">
        <v>607</v>
      </c>
      <c r="C27" s="17">
        <v>0.86160000000000003</v>
      </c>
      <c r="D27" s="17">
        <v>0.63919999999999999</v>
      </c>
      <c r="E27" s="27" t="s">
        <v>58</v>
      </c>
      <c r="F27" s="18">
        <v>856</v>
      </c>
      <c r="G27" s="19">
        <f t="shared" ref="G27:H32" si="8">L27/1000000000</f>
        <v>4.3748822127600002</v>
      </c>
      <c r="H27" s="19">
        <f t="shared" si="8"/>
        <v>4.3621982075300005</v>
      </c>
      <c r="I27" s="19">
        <f t="shared" si="0"/>
        <v>1.2684005229999684E-2</v>
      </c>
      <c r="J27" s="20">
        <f t="shared" si="1"/>
        <v>2.9077095140025112E-3</v>
      </c>
      <c r="K27" s="21">
        <f t="shared" si="2"/>
        <v>5110843.7064953269</v>
      </c>
      <c r="L27" s="22">
        <v>4374882212.7600002</v>
      </c>
      <c r="M27" s="22">
        <v>4362198207.5300007</v>
      </c>
      <c r="N27" s="24">
        <f t="shared" si="4"/>
        <v>3.7957833757819999</v>
      </c>
      <c r="O27" s="24">
        <f t="shared" si="4"/>
        <v>3.857241939031999</v>
      </c>
      <c r="P27" s="25">
        <f t="shared" si="5"/>
        <v>-1.5933292290558954E-2</v>
      </c>
      <c r="Q27" s="26">
        <f t="shared" si="6"/>
        <v>713.8</v>
      </c>
      <c r="R27" s="26">
        <f t="shared" si="7"/>
        <v>793</v>
      </c>
    </row>
    <row r="28" spans="1:19" x14ac:dyDescent="0.25">
      <c r="A28" s="15">
        <v>2016</v>
      </c>
      <c r="B28" s="16">
        <v>711</v>
      </c>
      <c r="C28" s="17">
        <v>0.83399999999999996</v>
      </c>
      <c r="D28" s="17">
        <v>0.63290000000000002</v>
      </c>
      <c r="E28" s="27" t="s">
        <v>58</v>
      </c>
      <c r="F28" s="18">
        <v>737</v>
      </c>
      <c r="G28" s="19">
        <f t="shared" si="8"/>
        <v>4.3375227879899994</v>
      </c>
      <c r="H28" s="19">
        <f t="shared" si="8"/>
        <v>4.4843417697300056</v>
      </c>
      <c r="I28" s="19">
        <f t="shared" si="0"/>
        <v>-0.14681898174000629</v>
      </c>
      <c r="J28" s="20">
        <f t="shared" si="1"/>
        <v>-3.274036397739729E-2</v>
      </c>
      <c r="K28" s="21">
        <f t="shared" si="2"/>
        <v>5885376.9172184533</v>
      </c>
      <c r="L28" s="22">
        <v>4337522787.9899998</v>
      </c>
      <c r="M28" s="22">
        <v>4484341769.7300053</v>
      </c>
      <c r="N28" s="24">
        <f t="shared" si="4"/>
        <v>3.9638799354940004</v>
      </c>
      <c r="O28" s="24">
        <f t="shared" si="4"/>
        <v>4.0133952792540004</v>
      </c>
      <c r="P28" s="25">
        <f t="shared" si="5"/>
        <v>-1.2337519809213493E-2</v>
      </c>
      <c r="Q28" s="26">
        <f t="shared" si="6"/>
        <v>681.6</v>
      </c>
      <c r="R28" s="26">
        <f t="shared" si="7"/>
        <v>766.4</v>
      </c>
    </row>
    <row r="29" spans="1:19" x14ac:dyDescent="0.25">
      <c r="A29" s="29">
        <v>2017</v>
      </c>
      <c r="B29" s="16">
        <v>864</v>
      </c>
      <c r="C29" s="17">
        <v>0.80902777777777779</v>
      </c>
      <c r="D29" s="17">
        <v>0.62731481481481488</v>
      </c>
      <c r="E29" s="30" t="s">
        <v>58</v>
      </c>
      <c r="F29" s="18">
        <v>779</v>
      </c>
      <c r="G29" s="19">
        <f t="shared" si="8"/>
        <v>4.73647539174</v>
      </c>
      <c r="H29" s="19">
        <f t="shared" si="8"/>
        <v>5.0552224205600007</v>
      </c>
      <c r="I29" s="19">
        <f t="shared" si="0"/>
        <v>-0.31874702882000072</v>
      </c>
      <c r="J29" s="20">
        <f t="shared" si="1"/>
        <v>-6.3053017711669948E-2</v>
      </c>
      <c r="K29" s="21">
        <f t="shared" si="2"/>
        <v>6080199.4759178432</v>
      </c>
      <c r="L29" s="31">
        <v>4736475391.7399998</v>
      </c>
      <c r="M29" s="31">
        <v>5055222420.5600004</v>
      </c>
      <c r="N29" s="24">
        <f t="shared" si="4"/>
        <v>4.3167371567339989</v>
      </c>
      <c r="O29" s="24">
        <f t="shared" si="4"/>
        <v>4.4225036899660015</v>
      </c>
      <c r="P29" s="25">
        <f>N29/O29-1</f>
        <v>-2.3915533066025674E-2</v>
      </c>
      <c r="Q29" s="26">
        <f t="shared" si="6"/>
        <v>700</v>
      </c>
      <c r="R29" s="26">
        <f t="shared" si="7"/>
        <v>785.2</v>
      </c>
      <c r="S29" s="11"/>
    </row>
    <row r="30" spans="1:19" x14ac:dyDescent="0.25">
      <c r="A30" s="29">
        <v>2018</v>
      </c>
      <c r="B30" s="32">
        <v>859</v>
      </c>
      <c r="C30" s="33">
        <v>0.83819999999999995</v>
      </c>
      <c r="D30" s="33">
        <v>0.64959999999999996</v>
      </c>
      <c r="E30" s="30" t="s">
        <v>58</v>
      </c>
      <c r="F30" s="18">
        <f>517+104+103+101</f>
        <v>825</v>
      </c>
      <c r="G30" s="19">
        <f t="shared" si="8"/>
        <v>5.7326630201199995</v>
      </c>
      <c r="H30" s="19">
        <f t="shared" si="8"/>
        <v>5.8692770686199998</v>
      </c>
      <c r="I30" s="19">
        <f t="shared" si="0"/>
        <v>-0.13661404850000025</v>
      </c>
      <c r="J30" s="20">
        <f t="shared" si="1"/>
        <v>-2.3276128712751556E-2</v>
      </c>
      <c r="K30" s="21">
        <f t="shared" si="2"/>
        <v>6948682.4486303031</v>
      </c>
      <c r="L30" s="31">
        <f>2769432413.74+941116863.37+1016242538.54+1005871204.47</f>
        <v>5732663020.1199999</v>
      </c>
      <c r="M30" s="31">
        <f>2943499553.96+917050370.17+1025670021.57+983057122.92</f>
        <v>5869277068.6199999</v>
      </c>
      <c r="N30" s="24">
        <f t="shared" si="4"/>
        <v>4.6082330409219994</v>
      </c>
      <c r="O30" s="24">
        <f t="shared" si="4"/>
        <v>4.7443936817840004</v>
      </c>
      <c r="P30" s="25">
        <f>N30/O30-1</f>
        <v>-2.8699271180801622E-2</v>
      </c>
      <c r="Q30" s="26">
        <f t="shared" si="6"/>
        <v>735.4</v>
      </c>
      <c r="R30" s="26">
        <f t="shared" si="7"/>
        <v>790.8</v>
      </c>
      <c r="S30" s="11"/>
    </row>
    <row r="31" spans="1:19" x14ac:dyDescent="0.25">
      <c r="A31" s="29">
        <v>2019</v>
      </c>
      <c r="B31" s="32">
        <v>718</v>
      </c>
      <c r="C31" s="33">
        <v>0.94569999999999999</v>
      </c>
      <c r="D31" s="33">
        <v>0.8579</v>
      </c>
      <c r="E31" s="30" t="s">
        <v>58</v>
      </c>
      <c r="F31" s="18">
        <v>895</v>
      </c>
      <c r="G31" s="19">
        <f t="shared" si="8"/>
        <v>6.5144841299999996</v>
      </c>
      <c r="H31" s="19">
        <f t="shared" si="8"/>
        <v>6.3033014390000002</v>
      </c>
      <c r="I31" s="19">
        <f t="shared" si="0"/>
        <v>0.21118269099999942</v>
      </c>
      <c r="J31" s="20">
        <f t="shared" si="1"/>
        <v>3.35035049558891E-2</v>
      </c>
      <c r="K31" s="21">
        <f>L31/F31</f>
        <v>7278753.2178770946</v>
      </c>
      <c r="L31" s="31">
        <v>6514484130</v>
      </c>
      <c r="M31" s="31">
        <v>6303301439</v>
      </c>
      <c r="N31" s="24">
        <f>AVERAGE(L26:L31)/1000000000</f>
        <v>4.9259415557683326</v>
      </c>
      <c r="O31" s="24">
        <f t="shared" ref="O31:O32" si="9">AVERAGE(M26:M31)/1000000000</f>
        <v>5.0042116413200004</v>
      </c>
      <c r="P31" s="25">
        <f>N31/O31-1</f>
        <v>-1.5640842386718479E-2</v>
      </c>
      <c r="Q31" s="26">
        <f t="shared" ref="Q31:Q32" si="10">AVERAGE(B26:B31)</f>
        <v>732.5</v>
      </c>
      <c r="R31" s="26">
        <f t="shared" ref="R31:R32" si="11">AVERAGE(F26:F31)</f>
        <v>808.16666666666663</v>
      </c>
      <c r="S31" s="11"/>
    </row>
    <row r="32" spans="1:19" x14ac:dyDescent="0.25">
      <c r="A32" s="29">
        <v>2020</v>
      </c>
      <c r="B32" s="34">
        <f>LINE_GRAPH_DATA!C16</f>
        <v>373</v>
      </c>
      <c r="C32" s="35" t="e">
        <f>LINE_GRAPH_DATA!E16</f>
        <v>#REF!</v>
      </c>
      <c r="D32" s="35">
        <f>LINE_GRAPH_DATA!I16</f>
        <v>0</v>
      </c>
      <c r="E32" s="36"/>
      <c r="F32" s="37"/>
      <c r="G32" s="19">
        <f t="shared" si="8"/>
        <v>0</v>
      </c>
      <c r="H32" s="19">
        <f t="shared" si="8"/>
        <v>0</v>
      </c>
      <c r="I32" s="19">
        <f t="shared" si="0"/>
        <v>0</v>
      </c>
      <c r="J32" s="20" t="e">
        <f t="shared" si="1"/>
        <v>#DIV/0!</v>
      </c>
      <c r="K32" s="21" t="e">
        <f t="shared" ref="K32" si="12">L32/F32</f>
        <v>#DIV/0!</v>
      </c>
      <c r="L32" s="38"/>
      <c r="M32" s="38"/>
      <c r="N32" s="24">
        <f>AVERAGE(L27:L32)/1000000000</f>
        <v>5.1392055085220001</v>
      </c>
      <c r="O32" s="24">
        <f t="shared" si="9"/>
        <v>5.2148681810880015</v>
      </c>
      <c r="P32" s="25">
        <f>N32/O32-1</f>
        <v>-1.4509028788186051E-2</v>
      </c>
      <c r="Q32" s="26">
        <f t="shared" si="10"/>
        <v>688.66666666666663</v>
      </c>
      <c r="R32" s="26">
        <f t="shared" si="11"/>
        <v>818.4</v>
      </c>
      <c r="S32" s="11"/>
    </row>
    <row r="33" spans="1:19" x14ac:dyDescent="0.25">
      <c r="A33" s="39"/>
      <c r="B33" s="40"/>
      <c r="C33" s="40"/>
      <c r="D33" s="4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41"/>
      <c r="B34" s="11"/>
      <c r="C34" s="11"/>
      <c r="D34" s="11"/>
      <c r="E34" s="11"/>
      <c r="F34" s="11"/>
      <c r="G34" s="42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4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4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9" spans="1:19" x14ac:dyDescent="0.25">
      <c r="N39" s="14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86F575E2-EC10-42E2-A9A4-7A2031146DC7}">
  <ds:schemaRefs/>
</ds:datastoreItem>
</file>

<file path=customXml/itemProps10.xml><?xml version="1.0" encoding="utf-8"?>
<ds:datastoreItem xmlns:ds="http://schemas.openxmlformats.org/officeDocument/2006/customXml" ds:itemID="{9465E7E5-22FC-422F-BBE7-2002071396F8}">
  <ds:schemaRefs/>
</ds:datastoreItem>
</file>

<file path=customXml/itemProps11.xml><?xml version="1.0" encoding="utf-8"?>
<ds:datastoreItem xmlns:ds="http://schemas.openxmlformats.org/officeDocument/2006/customXml" ds:itemID="{95B69705-B52B-46C0-A5B6-25DEE1163D7F}">
  <ds:schemaRefs/>
</ds:datastoreItem>
</file>

<file path=customXml/itemProps12.xml><?xml version="1.0" encoding="utf-8"?>
<ds:datastoreItem xmlns:ds="http://schemas.openxmlformats.org/officeDocument/2006/customXml" ds:itemID="{7AB39C46-2B01-4BAF-A773-6A1E0FCC8986}">
  <ds:schemaRefs/>
</ds:datastoreItem>
</file>

<file path=customXml/itemProps13.xml><?xml version="1.0" encoding="utf-8"?>
<ds:datastoreItem xmlns:ds="http://schemas.openxmlformats.org/officeDocument/2006/customXml" ds:itemID="{AB64C111-9649-430B-9B52-9D6CB75D3461}">
  <ds:schemaRefs/>
</ds:datastoreItem>
</file>

<file path=customXml/itemProps14.xml><?xml version="1.0" encoding="utf-8"?>
<ds:datastoreItem xmlns:ds="http://schemas.openxmlformats.org/officeDocument/2006/customXml" ds:itemID="{F7BCDF27-98B5-44A5-9D3E-2AF8CB1FC233}">
  <ds:schemaRefs/>
</ds:datastoreItem>
</file>

<file path=customXml/itemProps15.xml><?xml version="1.0" encoding="utf-8"?>
<ds:datastoreItem xmlns:ds="http://schemas.openxmlformats.org/officeDocument/2006/customXml" ds:itemID="{C9AC5CFE-96AF-42CE-A93F-D9BD7111BF17}">
  <ds:schemaRefs/>
</ds:datastoreItem>
</file>

<file path=customXml/itemProps16.xml><?xml version="1.0" encoding="utf-8"?>
<ds:datastoreItem xmlns:ds="http://schemas.openxmlformats.org/officeDocument/2006/customXml" ds:itemID="{30F30F27-C18F-425C-B47F-24A8666903F9}">
  <ds:schemaRefs/>
</ds:datastoreItem>
</file>

<file path=customXml/itemProps17.xml><?xml version="1.0" encoding="utf-8"?>
<ds:datastoreItem xmlns:ds="http://schemas.openxmlformats.org/officeDocument/2006/customXml" ds:itemID="{BCFDA7CD-2CED-407E-8BC8-A13B0DD8165F}">
  <ds:schemaRefs/>
</ds:datastoreItem>
</file>

<file path=customXml/itemProps2.xml><?xml version="1.0" encoding="utf-8"?>
<ds:datastoreItem xmlns:ds="http://schemas.openxmlformats.org/officeDocument/2006/customXml" ds:itemID="{50F5A0F0-4420-45E8-B81F-DAFB3863E847}">
  <ds:schemaRefs/>
</ds:datastoreItem>
</file>

<file path=customXml/itemProps3.xml><?xml version="1.0" encoding="utf-8"?>
<ds:datastoreItem xmlns:ds="http://schemas.openxmlformats.org/officeDocument/2006/customXml" ds:itemID="{C5ADC102-F5D6-484F-83F2-5DC64D0C2307}">
  <ds:schemaRefs/>
</ds:datastoreItem>
</file>

<file path=customXml/itemProps4.xml><?xml version="1.0" encoding="utf-8"?>
<ds:datastoreItem xmlns:ds="http://schemas.openxmlformats.org/officeDocument/2006/customXml" ds:itemID="{65CDC774-7879-4F84-8870-0020DCA8091A}">
  <ds:schemaRefs/>
</ds:datastoreItem>
</file>

<file path=customXml/itemProps5.xml><?xml version="1.0" encoding="utf-8"?>
<ds:datastoreItem xmlns:ds="http://schemas.openxmlformats.org/officeDocument/2006/customXml" ds:itemID="{22F3EDAD-FF6D-472F-8308-CC304AABE3F7}">
  <ds:schemaRefs/>
</ds:datastoreItem>
</file>

<file path=customXml/itemProps6.xml><?xml version="1.0" encoding="utf-8"?>
<ds:datastoreItem xmlns:ds="http://schemas.openxmlformats.org/officeDocument/2006/customXml" ds:itemID="{05A1D6F3-73C8-447C-8590-8C3D944E12F4}">
  <ds:schemaRefs/>
</ds:datastoreItem>
</file>

<file path=customXml/itemProps7.xml><?xml version="1.0" encoding="utf-8"?>
<ds:datastoreItem xmlns:ds="http://schemas.openxmlformats.org/officeDocument/2006/customXml" ds:itemID="{E8E7EA94-8C92-43D5-A224-341849A41B69}">
  <ds:schemaRefs/>
</ds:datastoreItem>
</file>

<file path=customXml/itemProps8.xml><?xml version="1.0" encoding="utf-8"?>
<ds:datastoreItem xmlns:ds="http://schemas.openxmlformats.org/officeDocument/2006/customXml" ds:itemID="{D8FB84A3-9E6D-40F1-9687-CDE7BAE88519}">
  <ds:schemaRefs/>
</ds:datastoreItem>
</file>

<file path=customXml/itemProps9.xml><?xml version="1.0" encoding="utf-8"?>
<ds:datastoreItem xmlns:ds="http://schemas.openxmlformats.org/officeDocument/2006/customXml" ds:itemID="{7F4143AD-757E-4065-8B0E-8436B0331C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OTOB</vt:lpstr>
      <vt:lpstr>ALL</vt:lpstr>
      <vt:lpstr>CCSJ</vt:lpstr>
      <vt:lpstr>DATE</vt:lpstr>
      <vt:lpstr>DAY</vt:lpstr>
      <vt:lpstr>FINL</vt:lpstr>
      <vt:lpstr>FINL_MNTH</vt:lpstr>
      <vt:lpstr>MIN_YR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2023-03-15T16:57:25Z</dcterms:modified>
</cp:coreProperties>
</file>