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cnunez\Desktop\"/>
    </mc:Choice>
  </mc:AlternateContent>
  <xr:revisionPtr revIDLastSave="0" documentId="13_ncr:1_{237176AC-AAAA-4583-9951-BAACDDCA1909}" xr6:coauthVersionLast="47" xr6:coauthVersionMax="47" xr10:uidLastSave="{00000000-0000-0000-0000-000000000000}"/>
  <bookViews>
    <workbookView xWindow="-28920" yWindow="-120" windowWidth="29040" windowHeight="15720" xr2:uid="{05BA0E9F-0DAC-4EB2-BF03-DB8CF7CA3401}"/>
  </bookViews>
  <sheets>
    <sheet name="Whole State" sheetId="1" r:id="rId1"/>
    <sheet name="Commercial Service" sheetId="7" r:id="rId2"/>
    <sheet name="North Region" sheetId="4" r:id="rId3"/>
    <sheet name="East Region" sheetId="5" r:id="rId4"/>
    <sheet name="South Region" sheetId="3" r:id="rId5"/>
    <sheet name="West Region" sheetId="2" r:id="rId6"/>
    <sheet name="vLookup Sheet" sheetId="6" state="hidden" r:id="rId7"/>
    <sheet name="NPIAS Class" sheetId="8" r:id="rId8"/>
  </sheets>
  <externalReferences>
    <externalReference r:id="rId9"/>
  </externalReferences>
  <definedNames>
    <definedName name="Abilene_District_Airports">'Whole State'!$O$1:$P$16</definedName>
    <definedName name="Amarillo_District">'Whole State'!$O$18:$P$37</definedName>
    <definedName name="Atlanta_District">'Whole State'!$O$39:$P$50</definedName>
    <definedName name="Austin_District">'Whole State'!$O$52:$P$64</definedName>
    <definedName name="Beaumont_District">'Whole State'!$R$1:$S$11</definedName>
    <definedName name="Ben_Daniel_District_Airports">'Whole State'!$L$22:$M$30</definedName>
    <definedName name="Brownwood_District">'Whole State'!$R$13:$S$24</definedName>
    <definedName name="Bryan_District">'Whole State'!$R$26:$S$38</definedName>
    <definedName name="Childress_District">'Whole State'!$R$40:$S$55</definedName>
    <definedName name="Christian_District_Number_Airports">'Whole State'!$L$12:$M$20</definedName>
    <definedName name="Corpus_Christi_District">'Whole State'!$R$57:$S$68</definedName>
    <definedName name="Dakota_District_Number_airports" comment="This table shows the TxDOT Districts that Dakota manages. ">'Whole State'!$L$1:$M$10</definedName>
    <definedName name="Dallas_District">'Whole State'!$U$1:$V$10</definedName>
    <definedName name="El_Paso_District">'Whole State'!$U$12:$V$20</definedName>
    <definedName name="Fort_Worth_District">'Whole State'!$U$22:$V$33</definedName>
    <definedName name="Houston_District">'Whole State'!$U$35:$V$43</definedName>
    <definedName name="Laredo_District">'Whole State'!$U$45:$V$55</definedName>
    <definedName name="Lubbock_District">'Whole State'!$U$57:$V$75</definedName>
    <definedName name="Lufkin_District">'Whole State'!$X$1:$Y$12</definedName>
    <definedName name="Number_of_Airports">'Whole State'!$J$2:$J$27</definedName>
    <definedName name="Number_of_Airports__Planner">'Whole State'!$J$33:$J$39</definedName>
    <definedName name="Number_of_Airports_by_District">'Whole State'!$I$2:$I$27</definedName>
    <definedName name="Number_of_Airports_by_Planner">'Whole State'!$I$33:$I$39</definedName>
    <definedName name="Odessa_District">'Whole State'!$X$14:$Y$28</definedName>
    <definedName name="Paris_District">'Whole State'!$X$30:$Y$41</definedName>
    <definedName name="Pharr_District">'Whole State'!$X$43:$Y$53</definedName>
    <definedName name="_xlnm.Print_Area" localSheetId="0">'Whole State'!$A$2:$G$269</definedName>
    <definedName name="San_Angelo_District">'Whole State'!$X$55:$Y$71</definedName>
    <definedName name="San_Antonio_District">'Whole State'!$AA$1:$AB$15</definedName>
    <definedName name="Sean_Cat_District_Airports">'Whole State'!$L$32:$M$40</definedName>
    <definedName name="Tyler_District">'Whole State'!$AA$42:$AB$52</definedName>
    <definedName name="Waco_District">'Whole State'!$AA$17:$AB$27</definedName>
    <definedName name="Wichita_Falls_District">'Whole State'!$AA$29:$AB$40</definedName>
    <definedName name="Yoakum_District">'Whole State'!$AA$54:$AB$66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" l="1"/>
  <c r="G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J34" i="1"/>
  <c r="J35" i="1"/>
  <c r="J36" i="1"/>
  <c r="J37" i="1"/>
  <c r="J38" i="1"/>
  <c r="J39" i="1"/>
  <c r="J33" i="1"/>
  <c r="B13" i="5" l="1"/>
  <c r="F267" i="1" l="1"/>
  <c r="F20" i="1" l="1"/>
  <c r="F30" i="1"/>
  <c r="F11" i="1"/>
  <c r="F21" i="1"/>
  <c r="F12" i="1"/>
  <c r="F31" i="1"/>
  <c r="F22" i="1"/>
  <c r="F235" i="1"/>
  <c r="F246" i="1"/>
  <c r="F257" i="1"/>
  <c r="F236" i="1"/>
  <c r="F237" i="1"/>
  <c r="F258" i="1"/>
  <c r="F259" i="1"/>
  <c r="F260" i="1"/>
  <c r="F261" i="1"/>
  <c r="F247" i="1"/>
  <c r="F262" i="1"/>
  <c r="F263" i="1"/>
  <c r="F249" i="1"/>
  <c r="F250" i="1"/>
  <c r="F251" i="1"/>
  <c r="F255" i="1"/>
  <c r="F248" i="1"/>
  <c r="F253" i="1"/>
  <c r="F254" i="1"/>
  <c r="F252" i="1"/>
  <c r="F238" i="1"/>
  <c r="F239" i="1"/>
  <c r="F240" i="1"/>
  <c r="F264" i="1"/>
  <c r="F256" i="1"/>
  <c r="F241" i="1"/>
  <c r="F242" i="1"/>
  <c r="F243" i="1"/>
  <c r="F265" i="1"/>
  <c r="F266" i="1"/>
  <c r="F268" i="1"/>
  <c r="F244" i="1"/>
  <c r="F245" i="1"/>
  <c r="F269" i="1"/>
  <c r="F116" i="1"/>
  <c r="F62" i="1"/>
  <c r="F106" i="1"/>
  <c r="F63" i="1"/>
  <c r="F98" i="1"/>
  <c r="F108" i="1"/>
  <c r="F99" i="1"/>
  <c r="F64" i="1"/>
  <c r="F65" i="1"/>
  <c r="F117" i="1"/>
  <c r="F100" i="1"/>
  <c r="F118" i="1"/>
  <c r="F95" i="1"/>
  <c r="F119" i="1"/>
  <c r="F66" i="1"/>
  <c r="F101" i="1"/>
  <c r="F102" i="1"/>
  <c r="F67" i="1"/>
  <c r="F120" i="1"/>
  <c r="F68" i="1"/>
  <c r="F111" i="1"/>
  <c r="F103" i="1"/>
  <c r="F121" i="1"/>
  <c r="F112" i="1"/>
  <c r="F104" i="1"/>
  <c r="F105" i="1"/>
  <c r="F113" i="1"/>
  <c r="F114" i="1"/>
  <c r="F115" i="1"/>
  <c r="F122" i="1"/>
  <c r="F123" i="1"/>
  <c r="F84" i="1"/>
  <c r="F85" i="1"/>
  <c r="F107" i="1"/>
  <c r="F86" i="1"/>
  <c r="F109" i="1"/>
  <c r="F69" i="1"/>
  <c r="F71" i="1"/>
  <c r="F70" i="1"/>
  <c r="F72" i="1"/>
  <c r="F73" i="1"/>
  <c r="F87" i="1"/>
  <c r="F74" i="1"/>
  <c r="F75" i="1"/>
  <c r="F88" i="1"/>
  <c r="F76" i="1"/>
  <c r="F89" i="1"/>
  <c r="F90" i="1"/>
  <c r="F91" i="1"/>
  <c r="F77" i="1"/>
  <c r="F92" i="1"/>
  <c r="F93" i="1"/>
  <c r="F94" i="1"/>
  <c r="F110" i="1"/>
  <c r="F78" i="1"/>
  <c r="F79" i="1"/>
  <c r="F80" i="1"/>
  <c r="F96" i="1"/>
  <c r="F81" i="1"/>
  <c r="F82" i="1"/>
  <c r="F97" i="1"/>
  <c r="F83" i="1"/>
  <c r="F169" i="1"/>
  <c r="F135" i="1"/>
  <c r="F136" i="1"/>
  <c r="F198" i="1"/>
  <c r="F137" i="1"/>
  <c r="F152" i="1"/>
  <c r="F153" i="1"/>
  <c r="F138" i="1"/>
  <c r="F173" i="1"/>
  <c r="F139" i="1"/>
  <c r="F140" i="1"/>
  <c r="F199" i="1"/>
  <c r="F200" i="1"/>
  <c r="F141" i="1"/>
  <c r="F142" i="1"/>
  <c r="F143" i="1"/>
  <c r="F154" i="1"/>
  <c r="F177" i="1"/>
  <c r="F144" i="1"/>
  <c r="F155" i="1"/>
  <c r="F145" i="1"/>
  <c r="F179" i="1"/>
  <c r="F156" i="1"/>
  <c r="F201" i="1"/>
  <c r="F157" i="1"/>
  <c r="F146" i="1"/>
  <c r="F147" i="1"/>
  <c r="F148" i="1"/>
  <c r="F181" i="1"/>
  <c r="F158" i="1"/>
  <c r="F202" i="1"/>
  <c r="F159" i="1"/>
  <c r="F149" i="1"/>
  <c r="F150" i="1"/>
  <c r="F203" i="1"/>
  <c r="F186" i="1"/>
  <c r="F151" i="1"/>
  <c r="F204" i="1"/>
  <c r="F160" i="1"/>
  <c r="F161" i="1"/>
  <c r="F205" i="1"/>
  <c r="F207" i="1"/>
  <c r="F208" i="1"/>
  <c r="F209" i="1"/>
  <c r="F219" i="1"/>
  <c r="F220" i="1"/>
  <c r="F221" i="1"/>
  <c r="F222" i="1"/>
  <c r="F223" i="1"/>
  <c r="F225" i="1"/>
  <c r="F226" i="1"/>
  <c r="F224" i="1"/>
  <c r="F210" i="1"/>
  <c r="F227" i="1"/>
  <c r="F211" i="1"/>
  <c r="F212" i="1"/>
  <c r="F233" i="1"/>
  <c r="F213" i="1"/>
  <c r="F214" i="1"/>
  <c r="F228" i="1"/>
  <c r="F229" i="1"/>
  <c r="F215" i="1"/>
  <c r="F230" i="1"/>
  <c r="F216" i="1"/>
  <c r="F217" i="1"/>
  <c r="F234" i="1"/>
  <c r="F206" i="1"/>
  <c r="F218" i="1"/>
  <c r="F231" i="1"/>
  <c r="F232" i="1"/>
  <c r="F32" i="1"/>
  <c r="F33" i="1"/>
  <c r="F41" i="1"/>
  <c r="F34" i="1"/>
  <c r="F42" i="1"/>
  <c r="F51" i="1"/>
  <c r="F43" i="1"/>
  <c r="F44" i="1"/>
  <c r="F35" i="1"/>
  <c r="F52" i="1"/>
  <c r="F36" i="1"/>
  <c r="F37" i="1"/>
  <c r="F53" i="1"/>
  <c r="F38" i="1"/>
  <c r="F54" i="1"/>
  <c r="F45" i="1"/>
  <c r="F55" i="1"/>
  <c r="F46" i="1"/>
  <c r="F56" i="1"/>
  <c r="F39" i="1"/>
  <c r="F47" i="1"/>
  <c r="F57" i="1"/>
  <c r="F58" i="1"/>
  <c r="F48" i="1"/>
  <c r="F49" i="1"/>
  <c r="F40" i="1"/>
  <c r="F50" i="1"/>
  <c r="F59" i="1"/>
  <c r="F61" i="1"/>
  <c r="F60" i="1"/>
  <c r="F124" i="1"/>
  <c r="F162" i="1"/>
  <c r="F187" i="1"/>
  <c r="F125" i="1"/>
  <c r="F126" i="1"/>
  <c r="F170" i="1"/>
  <c r="F127" i="1"/>
  <c r="F188" i="1"/>
  <c r="F171" i="1"/>
  <c r="F163" i="1"/>
  <c r="F172" i="1"/>
  <c r="F189" i="1"/>
  <c r="F164" i="1"/>
  <c r="F174" i="1"/>
  <c r="F190" i="1"/>
  <c r="F128" i="1"/>
  <c r="F129" i="1"/>
  <c r="F130" i="1"/>
  <c r="F165" i="1"/>
  <c r="F175" i="1"/>
  <c r="F176" i="1"/>
  <c r="F166" i="1"/>
  <c r="F191" i="1"/>
  <c r="F192" i="1"/>
  <c r="F193" i="1"/>
  <c r="F178" i="1"/>
  <c r="F194" i="1"/>
  <c r="F195" i="1"/>
  <c r="F180" i="1"/>
  <c r="F182" i="1"/>
  <c r="F167" i="1"/>
  <c r="F131" i="1"/>
  <c r="F183" i="1"/>
  <c r="F184" i="1"/>
  <c r="F132" i="1"/>
  <c r="F133" i="1"/>
  <c r="F196" i="1"/>
  <c r="F134" i="1"/>
  <c r="F185" i="1"/>
  <c r="F168" i="1"/>
  <c r="F197" i="1"/>
  <c r="F13" i="1"/>
  <c r="F14" i="1"/>
  <c r="F3" i="1"/>
  <c r="F23" i="1"/>
  <c r="F24" i="1"/>
  <c r="F25" i="1"/>
  <c r="F15" i="1"/>
  <c r="F4" i="1"/>
  <c r="F5" i="1"/>
  <c r="F6" i="1"/>
  <c r="F26" i="1"/>
  <c r="F16" i="1"/>
  <c r="F7" i="1"/>
  <c r="F17" i="1"/>
  <c r="F8" i="1"/>
  <c r="F9" i="1"/>
  <c r="F10" i="1"/>
  <c r="F18" i="1"/>
  <c r="F27" i="1"/>
  <c r="F19" i="1"/>
  <c r="F28" i="1"/>
  <c r="F29" i="1"/>
  <c r="F2" i="1"/>
  <c r="D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B14" i="2"/>
  <c r="B14" i="5"/>
  <c r="B13" i="4"/>
  <c r="B14" i="4" l="1"/>
  <c r="N14" i="5"/>
  <c r="N15" i="5"/>
  <c r="N16" i="5"/>
  <c r="N17" i="5"/>
  <c r="N18" i="5"/>
  <c r="N19" i="5"/>
  <c r="N20" i="5"/>
  <c r="N21" i="5"/>
  <c r="N22" i="5"/>
  <c r="N23" i="5"/>
  <c r="N4" i="5"/>
  <c r="N5" i="5"/>
  <c r="N6" i="5"/>
  <c r="N7" i="5"/>
  <c r="N8" i="5"/>
  <c r="J18" i="5"/>
  <c r="J19" i="5"/>
  <c r="J20" i="5"/>
  <c r="J21" i="5"/>
  <c r="J22" i="5"/>
  <c r="J23" i="5"/>
  <c r="J24" i="5"/>
  <c r="J4" i="5"/>
  <c r="J5" i="5"/>
  <c r="J6" i="5"/>
  <c r="J7" i="5"/>
  <c r="J8" i="5"/>
  <c r="J9" i="5"/>
  <c r="J10" i="5"/>
  <c r="J11" i="5"/>
  <c r="J12" i="5"/>
  <c r="F16" i="5"/>
  <c r="F17" i="5"/>
  <c r="F18" i="5"/>
  <c r="F19" i="5"/>
  <c r="F20" i="5"/>
  <c r="F21" i="5"/>
  <c r="F22" i="5"/>
  <c r="F23" i="5"/>
  <c r="F4" i="5"/>
  <c r="F5" i="5"/>
  <c r="F6" i="5"/>
  <c r="F7" i="5"/>
  <c r="F8" i="5"/>
  <c r="F9" i="5"/>
  <c r="F10" i="5"/>
  <c r="N13" i="5"/>
  <c r="N3" i="5"/>
  <c r="J17" i="5"/>
  <c r="J3" i="5"/>
  <c r="F15" i="5"/>
  <c r="F3" i="5"/>
  <c r="N16" i="4"/>
  <c r="N17" i="4"/>
  <c r="N18" i="4"/>
  <c r="N19" i="4"/>
  <c r="N20" i="4"/>
  <c r="N21" i="4"/>
  <c r="N22" i="4"/>
  <c r="N23" i="4"/>
  <c r="N4" i="4"/>
  <c r="N5" i="4"/>
  <c r="N6" i="4"/>
  <c r="N7" i="4"/>
  <c r="N8" i="4"/>
  <c r="N9" i="4"/>
  <c r="N10" i="4"/>
  <c r="J17" i="4"/>
  <c r="J18" i="4"/>
  <c r="J19" i="4"/>
  <c r="J20" i="4"/>
  <c r="J21" i="4"/>
  <c r="J22" i="4"/>
  <c r="J23" i="4"/>
  <c r="J24" i="4"/>
  <c r="J4" i="4"/>
  <c r="J5" i="4"/>
  <c r="J6" i="4"/>
  <c r="J7" i="4"/>
  <c r="J8" i="4"/>
  <c r="J9" i="4"/>
  <c r="J10" i="4"/>
  <c r="J11" i="4"/>
  <c r="F17" i="4"/>
  <c r="F18" i="4"/>
  <c r="F19" i="4"/>
  <c r="F20" i="4"/>
  <c r="F21" i="4"/>
  <c r="F22" i="4"/>
  <c r="F4" i="4"/>
  <c r="F5" i="4"/>
  <c r="F6" i="4"/>
  <c r="F7" i="4"/>
  <c r="F8" i="4"/>
  <c r="F9" i="4"/>
  <c r="F10" i="4"/>
  <c r="F11" i="4"/>
  <c r="N15" i="4"/>
  <c r="N3" i="4"/>
  <c r="J16" i="4"/>
  <c r="J3" i="4"/>
  <c r="F16" i="4"/>
  <c r="F3" i="4"/>
  <c r="N18" i="3"/>
  <c r="N19" i="3"/>
  <c r="N20" i="3"/>
  <c r="N21" i="3"/>
  <c r="N22" i="3"/>
  <c r="N23" i="3"/>
  <c r="N24" i="3"/>
  <c r="N4" i="3"/>
  <c r="N5" i="3"/>
  <c r="N6" i="3"/>
  <c r="N7" i="3"/>
  <c r="N8" i="3"/>
  <c r="N9" i="3"/>
  <c r="N10" i="3"/>
  <c r="N11" i="3"/>
  <c r="N12" i="3"/>
  <c r="J20" i="3"/>
  <c r="J21" i="3"/>
  <c r="J22" i="3"/>
  <c r="J24" i="3"/>
  <c r="J25" i="3"/>
  <c r="J26" i="3"/>
  <c r="J27" i="3"/>
  <c r="J28" i="3"/>
  <c r="J29" i="3"/>
  <c r="J4" i="3"/>
  <c r="J6" i="3"/>
  <c r="J8" i="3"/>
  <c r="J9" i="3"/>
  <c r="J10" i="3"/>
  <c r="J11" i="3"/>
  <c r="J12" i="3"/>
  <c r="J13" i="3"/>
  <c r="J14" i="3"/>
  <c r="F23" i="3"/>
  <c r="F24" i="3"/>
  <c r="F25" i="3"/>
  <c r="F26" i="3"/>
  <c r="F27" i="3"/>
  <c r="F28" i="3"/>
  <c r="F29" i="3"/>
  <c r="F4" i="3"/>
  <c r="F5" i="3"/>
  <c r="F7" i="3"/>
  <c r="F8" i="3"/>
  <c r="F9" i="3"/>
  <c r="F10" i="3"/>
  <c r="F11" i="3"/>
  <c r="F13" i="3"/>
  <c r="F14" i="3"/>
  <c r="F15" i="3"/>
  <c r="F16" i="3"/>
  <c r="F17" i="3"/>
  <c r="N17" i="3"/>
  <c r="N3" i="3"/>
  <c r="J19" i="3"/>
  <c r="F22" i="3"/>
  <c r="F3" i="3"/>
  <c r="N33" i="2"/>
  <c r="N34" i="2"/>
  <c r="N35" i="2"/>
  <c r="N36" i="2"/>
  <c r="N37" i="2"/>
  <c r="N32" i="2"/>
  <c r="N17" i="2"/>
  <c r="N18" i="2"/>
  <c r="N19" i="2"/>
  <c r="N20" i="2"/>
  <c r="N21" i="2"/>
  <c r="N22" i="2"/>
  <c r="N23" i="2"/>
  <c r="N24" i="2"/>
  <c r="N25" i="2"/>
  <c r="N26" i="2"/>
  <c r="N27" i="2"/>
  <c r="N16" i="2"/>
  <c r="N4" i="2"/>
  <c r="N5" i="2"/>
  <c r="N6" i="2"/>
  <c r="N7" i="2"/>
  <c r="N8" i="2"/>
  <c r="N9" i="2"/>
  <c r="N10" i="2"/>
  <c r="N11" i="2"/>
  <c r="N3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20" i="2"/>
  <c r="J4" i="2"/>
  <c r="J5" i="2"/>
  <c r="J6" i="2"/>
  <c r="J7" i="2"/>
  <c r="J8" i="2"/>
  <c r="J9" i="2"/>
  <c r="J10" i="2"/>
  <c r="J11" i="2"/>
  <c r="J12" i="2"/>
  <c r="J13" i="2"/>
  <c r="J14" i="2"/>
  <c r="J15" i="2"/>
  <c r="J3" i="2"/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20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M24" i="5"/>
  <c r="M9" i="5"/>
  <c r="I25" i="5"/>
  <c r="I13" i="5"/>
  <c r="E24" i="5"/>
  <c r="E11" i="5"/>
  <c r="B9" i="5"/>
  <c r="B15" i="2"/>
  <c r="B14" i="3"/>
  <c r="B13" i="3"/>
  <c r="M24" i="4"/>
  <c r="M11" i="4"/>
  <c r="I25" i="4"/>
  <c r="I12" i="4"/>
  <c r="E23" i="4"/>
  <c r="E12" i="4"/>
  <c r="B9" i="4"/>
  <c r="I15" i="3"/>
  <c r="M25" i="3"/>
  <c r="M13" i="3"/>
  <c r="I30" i="3"/>
  <c r="E30" i="3"/>
  <c r="E18" i="3"/>
  <c r="B9" i="3"/>
  <c r="A9" i="2"/>
  <c r="A8" i="2"/>
  <c r="A7" i="2"/>
  <c r="A6" i="2"/>
  <c r="A5" i="2"/>
  <c r="A4" i="2"/>
  <c r="A3" i="2"/>
  <c r="P3" i="1"/>
  <c r="E3" i="2" s="1"/>
  <c r="J3" i="1"/>
  <c r="M3" i="1" s="1"/>
  <c r="B3" i="2" s="1"/>
  <c r="J4" i="1"/>
  <c r="M17" i="1" s="1"/>
  <c r="J5" i="1"/>
  <c r="M27" i="1" s="1"/>
  <c r="J6" i="1"/>
  <c r="M37" i="1" s="1"/>
  <c r="J7" i="1"/>
  <c r="M34" i="1" s="1"/>
  <c r="J8" i="1"/>
  <c r="M36" i="1" s="1"/>
  <c r="J9" i="1"/>
  <c r="M5" i="1" s="1"/>
  <c r="B5" i="2" s="1"/>
  <c r="J10" i="1"/>
  <c r="M28" i="1" s="1"/>
  <c r="J11" i="1"/>
  <c r="M15" i="1" s="1"/>
  <c r="J12" i="1"/>
  <c r="M9" i="1" s="1"/>
  <c r="B9" i="2" s="1"/>
  <c r="J13" i="1"/>
  <c r="M14" i="1" s="1"/>
  <c r="J14" i="1"/>
  <c r="M38" i="1" s="1"/>
  <c r="J15" i="1"/>
  <c r="M25" i="1" s="1"/>
  <c r="J16" i="1"/>
  <c r="M4" i="1" s="1"/>
  <c r="B4" i="2" s="1"/>
  <c r="J17" i="1"/>
  <c r="M19" i="1" s="1"/>
  <c r="J18" i="1"/>
  <c r="M8" i="1" s="1"/>
  <c r="B8" i="2" s="1"/>
  <c r="J19" i="1"/>
  <c r="M16" i="1" s="1"/>
  <c r="J20" i="1"/>
  <c r="M29" i="1" s="1"/>
  <c r="J21" i="1"/>
  <c r="M24" i="1" s="1"/>
  <c r="J22" i="1"/>
  <c r="M26" i="1" s="1"/>
  <c r="J23" i="1"/>
  <c r="M18" i="1" s="1"/>
  <c r="J24" i="1"/>
  <c r="M35" i="1" s="1"/>
  <c r="J25" i="1"/>
  <c r="M6" i="1" s="1"/>
  <c r="B6" i="2" s="1"/>
  <c r="J26" i="1"/>
  <c r="M39" i="1" s="1"/>
  <c r="J2" i="1"/>
  <c r="M7" i="1" s="1"/>
  <c r="B7" i="2" s="1"/>
  <c r="AB57" i="1"/>
  <c r="AB58" i="1"/>
  <c r="AB59" i="1"/>
  <c r="AB60" i="1"/>
  <c r="AB61" i="1"/>
  <c r="AB62" i="1"/>
  <c r="AB63" i="1"/>
  <c r="AB64" i="1"/>
  <c r="AB65" i="1"/>
  <c r="AB56" i="1"/>
  <c r="AB45" i="1"/>
  <c r="AB46" i="1"/>
  <c r="AB47" i="1"/>
  <c r="AB48" i="1"/>
  <c r="AB49" i="1"/>
  <c r="AB50" i="1"/>
  <c r="AB51" i="1"/>
  <c r="AB44" i="1"/>
  <c r="AB32" i="1"/>
  <c r="M4" i="2" s="1"/>
  <c r="AB33" i="1"/>
  <c r="M5" i="2" s="1"/>
  <c r="AB34" i="1"/>
  <c r="M6" i="2" s="1"/>
  <c r="AB35" i="1"/>
  <c r="M7" i="2" s="1"/>
  <c r="AB36" i="1"/>
  <c r="M8" i="2" s="1"/>
  <c r="AB37" i="1"/>
  <c r="M9" i="2" s="1"/>
  <c r="AB38" i="1"/>
  <c r="M10" i="2" s="1"/>
  <c r="AB39" i="1"/>
  <c r="M11" i="2" s="1"/>
  <c r="AB31" i="1"/>
  <c r="M3" i="2" s="1"/>
  <c r="AB20" i="1"/>
  <c r="AB21" i="1"/>
  <c r="AB22" i="1"/>
  <c r="AB23" i="1"/>
  <c r="AB24" i="1"/>
  <c r="AB25" i="1"/>
  <c r="AB26" i="1"/>
  <c r="AB19" i="1"/>
  <c r="AB4" i="1"/>
  <c r="AB5" i="1"/>
  <c r="AB6" i="1"/>
  <c r="AB7" i="1"/>
  <c r="AB8" i="1"/>
  <c r="AB9" i="1"/>
  <c r="AB10" i="1"/>
  <c r="AB11" i="1"/>
  <c r="AB12" i="1"/>
  <c r="AB13" i="1"/>
  <c r="AB14" i="1"/>
  <c r="AB3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57" i="1"/>
  <c r="Y46" i="1"/>
  <c r="Y47" i="1"/>
  <c r="Y48" i="1"/>
  <c r="Y49" i="1"/>
  <c r="Y50" i="1"/>
  <c r="Y51" i="1"/>
  <c r="Y52" i="1"/>
  <c r="Y45" i="1"/>
  <c r="Y33" i="1"/>
  <c r="Y34" i="1"/>
  <c r="Y35" i="1"/>
  <c r="Y36" i="1"/>
  <c r="Y37" i="1"/>
  <c r="Y38" i="1"/>
  <c r="Y39" i="1"/>
  <c r="Y40" i="1"/>
  <c r="Y32" i="1"/>
  <c r="Y17" i="1"/>
  <c r="M17" i="2" s="1"/>
  <c r="Y18" i="1"/>
  <c r="M18" i="2" s="1"/>
  <c r="Y19" i="1"/>
  <c r="M19" i="2" s="1"/>
  <c r="Y20" i="1"/>
  <c r="M20" i="2" s="1"/>
  <c r="Y21" i="1"/>
  <c r="M21" i="2" s="1"/>
  <c r="Y22" i="1"/>
  <c r="M22" i="2" s="1"/>
  <c r="Y23" i="1"/>
  <c r="M23" i="2" s="1"/>
  <c r="Y24" i="1"/>
  <c r="M24" i="2" s="1"/>
  <c r="Y25" i="1"/>
  <c r="M25" i="2" s="1"/>
  <c r="Y26" i="1"/>
  <c r="M26" i="2" s="1"/>
  <c r="Y27" i="1"/>
  <c r="M27" i="2" s="1"/>
  <c r="Y16" i="1"/>
  <c r="M16" i="2" s="1"/>
  <c r="Y4" i="1"/>
  <c r="Y5" i="1"/>
  <c r="Y6" i="1"/>
  <c r="Y7" i="1"/>
  <c r="Y8" i="1"/>
  <c r="Y9" i="1"/>
  <c r="Y10" i="1"/>
  <c r="Y11" i="1"/>
  <c r="Y3" i="1"/>
  <c r="V60" i="1"/>
  <c r="I21" i="2" s="1"/>
  <c r="V61" i="1"/>
  <c r="I22" i="2" s="1"/>
  <c r="V62" i="1"/>
  <c r="I23" i="2" s="1"/>
  <c r="V63" i="1"/>
  <c r="I24" i="2" s="1"/>
  <c r="V64" i="1"/>
  <c r="I26" i="2" s="1"/>
  <c r="V65" i="1"/>
  <c r="I27" i="2" s="1"/>
  <c r="V66" i="1"/>
  <c r="I28" i="2" s="1"/>
  <c r="V67" i="1"/>
  <c r="I29" i="2" s="1"/>
  <c r="V68" i="1"/>
  <c r="I30" i="2" s="1"/>
  <c r="V69" i="1"/>
  <c r="I31" i="2" s="1"/>
  <c r="V70" i="1"/>
  <c r="I32" i="2" s="1"/>
  <c r="V71" i="1"/>
  <c r="I33" i="2" s="1"/>
  <c r="V72" i="1"/>
  <c r="I34" i="2" s="1"/>
  <c r="V73" i="1"/>
  <c r="I35" i="2" s="1"/>
  <c r="V74" i="1"/>
  <c r="I36" i="2" s="1"/>
  <c r="V59" i="1"/>
  <c r="I20" i="2" s="1"/>
  <c r="V48" i="1"/>
  <c r="V49" i="1"/>
  <c r="V50" i="1"/>
  <c r="V51" i="1"/>
  <c r="V52" i="1"/>
  <c r="V53" i="1"/>
  <c r="V54" i="1"/>
  <c r="V47" i="1"/>
  <c r="V38" i="1"/>
  <c r="V39" i="1"/>
  <c r="V40" i="1"/>
  <c r="V41" i="1"/>
  <c r="V42" i="1"/>
  <c r="V37" i="1"/>
  <c r="V25" i="1"/>
  <c r="V26" i="1"/>
  <c r="V27" i="1"/>
  <c r="V28" i="1"/>
  <c r="V29" i="1"/>
  <c r="V30" i="1"/>
  <c r="V31" i="1"/>
  <c r="V32" i="1"/>
  <c r="V24" i="1"/>
  <c r="V15" i="1"/>
  <c r="M33" i="2" s="1"/>
  <c r="V16" i="1"/>
  <c r="M34" i="2" s="1"/>
  <c r="V17" i="1"/>
  <c r="M35" i="2" s="1"/>
  <c r="V18" i="1"/>
  <c r="M36" i="2" s="1"/>
  <c r="V19" i="1"/>
  <c r="M37" i="2" s="1"/>
  <c r="V14" i="1"/>
  <c r="M32" i="2" s="1"/>
  <c r="V4" i="1"/>
  <c r="V5" i="1"/>
  <c r="V6" i="1"/>
  <c r="V7" i="1"/>
  <c r="V8" i="1"/>
  <c r="V9" i="1"/>
  <c r="V3" i="1"/>
  <c r="S60" i="1"/>
  <c r="S61" i="1"/>
  <c r="S62" i="1"/>
  <c r="S63" i="1"/>
  <c r="S64" i="1"/>
  <c r="S65" i="1"/>
  <c r="S66" i="1"/>
  <c r="S67" i="1"/>
  <c r="S59" i="1"/>
  <c r="S43" i="1"/>
  <c r="I4" i="2" s="1"/>
  <c r="S44" i="1"/>
  <c r="I5" i="2" s="1"/>
  <c r="S45" i="1"/>
  <c r="I6" i="2" s="1"/>
  <c r="S46" i="1"/>
  <c r="I7" i="2" s="1"/>
  <c r="S47" i="1"/>
  <c r="I8" i="2" s="1"/>
  <c r="S48" i="1"/>
  <c r="I9" i="2" s="1"/>
  <c r="S49" i="1"/>
  <c r="I10" i="2" s="1"/>
  <c r="S50" i="1"/>
  <c r="I11" i="2" s="1"/>
  <c r="S51" i="1"/>
  <c r="I12" i="2" s="1"/>
  <c r="S52" i="1"/>
  <c r="I13" i="2" s="1"/>
  <c r="S53" i="1"/>
  <c r="I14" i="2" s="1"/>
  <c r="S54" i="1"/>
  <c r="I15" i="2" s="1"/>
  <c r="S42" i="1"/>
  <c r="I3" i="2" s="1"/>
  <c r="S29" i="1"/>
  <c r="S30" i="1"/>
  <c r="S31" i="1"/>
  <c r="S32" i="1"/>
  <c r="S33" i="1"/>
  <c r="S34" i="1"/>
  <c r="S35" i="1"/>
  <c r="S36" i="1"/>
  <c r="S37" i="1"/>
  <c r="S28" i="1"/>
  <c r="S16" i="1"/>
  <c r="S17" i="1"/>
  <c r="S18" i="1"/>
  <c r="S19" i="1"/>
  <c r="S20" i="1"/>
  <c r="S21" i="1"/>
  <c r="S22" i="1"/>
  <c r="S23" i="1"/>
  <c r="S15" i="1"/>
  <c r="S4" i="1"/>
  <c r="S5" i="1"/>
  <c r="S6" i="1"/>
  <c r="S7" i="1"/>
  <c r="S8" i="1"/>
  <c r="S9" i="1"/>
  <c r="S10" i="1"/>
  <c r="S3" i="1"/>
  <c r="P55" i="1"/>
  <c r="P56" i="1"/>
  <c r="P57" i="1"/>
  <c r="P58" i="1"/>
  <c r="P59" i="1"/>
  <c r="P60" i="1"/>
  <c r="P61" i="1"/>
  <c r="P62" i="1"/>
  <c r="P63" i="1"/>
  <c r="P54" i="1"/>
  <c r="P42" i="1"/>
  <c r="P43" i="1"/>
  <c r="P44" i="1"/>
  <c r="P45" i="1"/>
  <c r="P46" i="1"/>
  <c r="P47" i="1"/>
  <c r="P48" i="1"/>
  <c r="P49" i="1"/>
  <c r="P41" i="1"/>
  <c r="P21" i="1"/>
  <c r="E21" i="2" s="1"/>
  <c r="P22" i="1"/>
  <c r="E22" i="2" s="1"/>
  <c r="P23" i="1"/>
  <c r="E23" i="2" s="1"/>
  <c r="P24" i="1"/>
  <c r="E24" i="2" s="1"/>
  <c r="P25" i="1"/>
  <c r="E25" i="2" s="1"/>
  <c r="P26" i="1"/>
  <c r="E26" i="2" s="1"/>
  <c r="P27" i="1"/>
  <c r="E27" i="2" s="1"/>
  <c r="P28" i="1"/>
  <c r="E28" i="2" s="1"/>
  <c r="P29" i="1"/>
  <c r="E29" i="2" s="1"/>
  <c r="P30" i="1"/>
  <c r="E30" i="2" s="1"/>
  <c r="P31" i="1"/>
  <c r="E31" i="2" s="1"/>
  <c r="P32" i="1"/>
  <c r="E32" i="2" s="1"/>
  <c r="P33" i="1"/>
  <c r="E33" i="2" s="1"/>
  <c r="P34" i="1"/>
  <c r="E34" i="2" s="1"/>
  <c r="P35" i="1"/>
  <c r="E35" i="2" s="1"/>
  <c r="P36" i="1"/>
  <c r="E36" i="2" s="1"/>
  <c r="P20" i="1"/>
  <c r="E20" i="2" s="1"/>
  <c r="P4" i="1"/>
  <c r="E4" i="2" s="1"/>
  <c r="P5" i="1"/>
  <c r="E5" i="2" s="1"/>
  <c r="P6" i="1"/>
  <c r="E6" i="2" s="1"/>
  <c r="P7" i="1"/>
  <c r="E7" i="2" s="1"/>
  <c r="P8" i="1"/>
  <c r="E8" i="2" s="1"/>
  <c r="P9" i="1"/>
  <c r="E9" i="2" s="1"/>
  <c r="P10" i="1"/>
  <c r="E10" i="2" s="1"/>
  <c r="P11" i="1"/>
  <c r="E11" i="2" s="1"/>
  <c r="P12" i="1"/>
  <c r="E12" i="2" s="1"/>
  <c r="P13" i="1"/>
  <c r="E13" i="2" s="1"/>
  <c r="P14" i="1"/>
  <c r="E14" i="2" s="1"/>
  <c r="P15" i="1"/>
  <c r="E15" i="2" s="1"/>
  <c r="L39" i="1"/>
  <c r="L38" i="1"/>
  <c r="L37" i="1"/>
  <c r="L36" i="1"/>
  <c r="L35" i="1"/>
  <c r="L34" i="1"/>
  <c r="L29" i="1"/>
  <c r="L28" i="1"/>
  <c r="L27" i="1"/>
  <c r="L26" i="1"/>
  <c r="L25" i="1"/>
  <c r="L24" i="1"/>
  <c r="L19" i="1"/>
  <c r="L18" i="1"/>
  <c r="L17" i="1"/>
  <c r="L16" i="1"/>
  <c r="L15" i="1"/>
  <c r="L14" i="1"/>
  <c r="L9" i="1"/>
  <c r="L8" i="1"/>
  <c r="L7" i="1"/>
  <c r="L6" i="1"/>
  <c r="L5" i="1"/>
  <c r="L4" i="1"/>
  <c r="L3" i="1"/>
  <c r="M38" i="2" l="1"/>
  <c r="I16" i="2"/>
  <c r="M12" i="2"/>
  <c r="M28" i="2"/>
  <c r="E37" i="2"/>
  <c r="B10" i="2"/>
  <c r="E16" i="2"/>
  <c r="I37" i="2"/>
  <c r="Y12" i="1"/>
  <c r="P16" i="1"/>
  <c r="V55" i="1"/>
  <c r="P50" i="1"/>
  <c r="AB40" i="1"/>
  <c r="V20" i="1"/>
  <c r="Y71" i="1"/>
  <c r="V75" i="1"/>
  <c r="P37" i="1"/>
  <c r="S11" i="1"/>
  <c r="V43" i="1"/>
  <c r="AB15" i="1"/>
  <c r="AB27" i="1"/>
  <c r="P64" i="1"/>
  <c r="Y53" i="1"/>
  <c r="AB66" i="1"/>
  <c r="V10" i="1"/>
  <c r="S55" i="1"/>
  <c r="V33" i="1"/>
  <c r="S68" i="1"/>
  <c r="Y28" i="1"/>
  <c r="Y41" i="1"/>
  <c r="S38" i="1"/>
  <c r="AB52" i="1"/>
  <c r="S24" i="1"/>
  <c r="J27" i="1"/>
  <c r="M10" i="1"/>
  <c r="M20" i="1"/>
  <c r="M30" i="1" l="1"/>
  <c r="M40" i="1"/>
</calcChain>
</file>

<file path=xl/sharedStrings.xml><?xml version="1.0" encoding="utf-8"?>
<sst xmlns="http://schemas.openxmlformats.org/spreadsheetml/2006/main" count="7347" uniqueCount="1449">
  <si>
    <t>Planner</t>
  </si>
  <si>
    <t>Dakota and Luis</t>
  </si>
  <si>
    <t>Abilene</t>
  </si>
  <si>
    <t>Beaumont</t>
  </si>
  <si>
    <t>Dallas</t>
  </si>
  <si>
    <t>Lufkin</t>
  </si>
  <si>
    <t>San Antonio</t>
  </si>
  <si>
    <t>ID</t>
  </si>
  <si>
    <t>CITY</t>
  </si>
  <si>
    <t>COUNTY</t>
  </si>
  <si>
    <t>District</t>
  </si>
  <si>
    <t>FACILITY</t>
  </si>
  <si>
    <t>Classification</t>
  </si>
  <si>
    <t>Ben Breck</t>
  </si>
  <si>
    <t>Total No. of Airports</t>
  </si>
  <si>
    <t>No. of Airports</t>
  </si>
  <si>
    <t>F83</t>
  </si>
  <si>
    <t>ABERNATHY</t>
  </si>
  <si>
    <t>HALE</t>
  </si>
  <si>
    <t>LUBBOCK</t>
  </si>
  <si>
    <t>ABERNATHY MUNI</t>
  </si>
  <si>
    <t>Dakota Shaw</t>
  </si>
  <si>
    <t>Cat Gomes</t>
  </si>
  <si>
    <t>Borden</t>
  </si>
  <si>
    <t>Chambers</t>
  </si>
  <si>
    <t>Collin</t>
  </si>
  <si>
    <t>Angelina</t>
  </si>
  <si>
    <t>Atascosa</t>
  </si>
  <si>
    <t>T23</t>
  </si>
  <si>
    <t>ALBANY</t>
  </si>
  <si>
    <t>SHACKELFORD</t>
  </si>
  <si>
    <t>ABILENE</t>
  </si>
  <si>
    <t>ALBANY MUNI</t>
  </si>
  <si>
    <t>Daniel Benson</t>
  </si>
  <si>
    <t>Callahan</t>
  </si>
  <si>
    <t>Hardin</t>
  </si>
  <si>
    <t>Houston</t>
  </si>
  <si>
    <t>Bandera</t>
  </si>
  <si>
    <t>ALI</t>
  </si>
  <si>
    <t>ALICE</t>
  </si>
  <si>
    <t>JIM WELLS</t>
  </si>
  <si>
    <t>CORPUS CHRISTI</t>
  </si>
  <si>
    <t>ALICE INTL</t>
  </si>
  <si>
    <t>Christian Cox</t>
  </si>
  <si>
    <t>Fisher</t>
  </si>
  <si>
    <t>Jasper</t>
  </si>
  <si>
    <t>Denton</t>
  </si>
  <si>
    <t>Nacogdoches</t>
  </si>
  <si>
    <t>Bexar</t>
  </si>
  <si>
    <t>E38</t>
  </si>
  <si>
    <t>ALPINE</t>
  </si>
  <si>
    <t>BREWSTER</t>
  </si>
  <si>
    <t>EL PASO</t>
  </si>
  <si>
    <t>ALPINE-CASPARIS MUNI</t>
  </si>
  <si>
    <t>Haskell</t>
  </si>
  <si>
    <t>Jefferson</t>
  </si>
  <si>
    <t>Ellis</t>
  </si>
  <si>
    <t>Polk</t>
  </si>
  <si>
    <t>Comal</t>
  </si>
  <si>
    <t>TDW</t>
  </si>
  <si>
    <t>AMARILLO</t>
  </si>
  <si>
    <t>RANDALL</t>
  </si>
  <si>
    <t>TRADEWIND</t>
  </si>
  <si>
    <t>Total</t>
  </si>
  <si>
    <t>Howard</t>
  </si>
  <si>
    <t>Liberty</t>
  </si>
  <si>
    <t>Kaufman</t>
  </si>
  <si>
    <t>Sabine</t>
  </si>
  <si>
    <t>Frio</t>
  </si>
  <si>
    <t>T00</t>
  </si>
  <si>
    <t>ANAHUAC</t>
  </si>
  <si>
    <t>CHAMBERS</t>
  </si>
  <si>
    <t>BEAUMONT</t>
  </si>
  <si>
    <t>CHAMBERS COUNTY</t>
  </si>
  <si>
    <t>Jones</t>
  </si>
  <si>
    <t>Newton</t>
  </si>
  <si>
    <t>Navarro</t>
  </si>
  <si>
    <t>San Augustine</t>
  </si>
  <si>
    <t>Guadalupe</t>
  </si>
  <si>
    <t>E11</t>
  </si>
  <si>
    <t>ANDREWS</t>
  </si>
  <si>
    <t>ODESSA</t>
  </si>
  <si>
    <t>ANDREWS COUNTY</t>
  </si>
  <si>
    <t>Kent</t>
  </si>
  <si>
    <t>Orange</t>
  </si>
  <si>
    <t>Rockwall</t>
  </si>
  <si>
    <t>San Jacinto</t>
  </si>
  <si>
    <t>Kendall</t>
  </si>
  <si>
    <t>LBX</t>
  </si>
  <si>
    <t>ANGLETON/LAKE JACKSON</t>
  </si>
  <si>
    <t>BRAZORIA</t>
  </si>
  <si>
    <t>HOUSTON</t>
  </si>
  <si>
    <t>TEXAS GULF COAST RGNL</t>
  </si>
  <si>
    <t>Mitchell</t>
  </si>
  <si>
    <t>Tyler</t>
  </si>
  <si>
    <t>Shelby</t>
  </si>
  <si>
    <t>Kerr</t>
  </si>
  <si>
    <t>GKY</t>
  </si>
  <si>
    <t>ARLINGTON</t>
  </si>
  <si>
    <t>TARRANT</t>
  </si>
  <si>
    <t>FORT WORTH</t>
  </si>
  <si>
    <t>ARLINGTON MUNI</t>
  </si>
  <si>
    <t>Nolan</t>
  </si>
  <si>
    <t>Trinity</t>
  </si>
  <si>
    <t>McMullen</t>
  </si>
  <si>
    <t>T60</t>
  </si>
  <si>
    <t>ASPERMONT</t>
  </si>
  <si>
    <t>STONEWALL</t>
  </si>
  <si>
    <t>STONEWALL COUNTY</t>
  </si>
  <si>
    <t>Scurry</t>
  </si>
  <si>
    <t>El Paso</t>
  </si>
  <si>
    <t>Medina</t>
  </si>
  <si>
    <t>F44</t>
  </si>
  <si>
    <t>ATHENS</t>
  </si>
  <si>
    <t>HENDERSON</t>
  </si>
  <si>
    <t>TYLER</t>
  </si>
  <si>
    <t>ATHENS MUNI</t>
  </si>
  <si>
    <t>ATLANTA</t>
  </si>
  <si>
    <t>Shackelford</t>
  </si>
  <si>
    <t>Brownwood</t>
  </si>
  <si>
    <t>Uvalde</t>
  </si>
  <si>
    <t>ATA</t>
  </si>
  <si>
    <t>CASS</t>
  </si>
  <si>
    <t>HALL-MILLER MUNI</t>
  </si>
  <si>
    <t>AUSTIN</t>
  </si>
  <si>
    <t>Stonewall</t>
  </si>
  <si>
    <t>Brewster</t>
  </si>
  <si>
    <t>Odessa</t>
  </si>
  <si>
    <t>Wilson</t>
  </si>
  <si>
    <t>EDC</t>
  </si>
  <si>
    <t>TRAVIS</t>
  </si>
  <si>
    <t>AUSTIN EXECUTIVE</t>
  </si>
  <si>
    <t>Taylor</t>
  </si>
  <si>
    <t>Brown</t>
  </si>
  <si>
    <t>Culberson</t>
  </si>
  <si>
    <t>E30</t>
  </si>
  <si>
    <t>BALLINGER</t>
  </si>
  <si>
    <t>RUNNELS</t>
  </si>
  <si>
    <t>SAN ANGELO</t>
  </si>
  <si>
    <t>BRUCE FIELD</t>
  </si>
  <si>
    <t>BROWNWOOD</t>
  </si>
  <si>
    <t>Coleman</t>
  </si>
  <si>
    <t>Andrews</t>
  </si>
  <si>
    <t>BYY</t>
  </si>
  <si>
    <t>BAY CITY</t>
  </si>
  <si>
    <t>MATAGORDA</t>
  </si>
  <si>
    <t>YOAKUM</t>
  </si>
  <si>
    <t>BAY CITY RGNL</t>
  </si>
  <si>
    <t>BRYAN</t>
  </si>
  <si>
    <t>Comanche</t>
  </si>
  <si>
    <t>Hudspeth</t>
  </si>
  <si>
    <t>Crane</t>
  </si>
  <si>
    <t>Waco</t>
  </si>
  <si>
    <t>BMT</t>
  </si>
  <si>
    <t>JEFFERSON</t>
  </si>
  <si>
    <t>BEAUMONT MUNI</t>
  </si>
  <si>
    <t>CHILDRESS</t>
  </si>
  <si>
    <t>Amarillo</t>
  </si>
  <si>
    <t>Eastland</t>
  </si>
  <si>
    <t>Jeff Davis</t>
  </si>
  <si>
    <t>Ector</t>
  </si>
  <si>
    <t>BEA</t>
  </si>
  <si>
    <t>BEEVILLE</t>
  </si>
  <si>
    <t>BEE</t>
  </si>
  <si>
    <t>BEEVILLE MUNI</t>
  </si>
  <si>
    <t xml:space="preserve">District </t>
  </si>
  <si>
    <t>Lampasas</t>
  </si>
  <si>
    <t>Presidio</t>
  </si>
  <si>
    <t>Loving</t>
  </si>
  <si>
    <t>Bell</t>
  </si>
  <si>
    <t>E41</t>
  </si>
  <si>
    <t>BIG LAKE</t>
  </si>
  <si>
    <t>REAGAN</t>
  </si>
  <si>
    <t>REAGAN COUNTY</t>
  </si>
  <si>
    <t>DALLAS</t>
  </si>
  <si>
    <t>Armstrong</t>
  </si>
  <si>
    <t>McCulloch</t>
  </si>
  <si>
    <t>Martin</t>
  </si>
  <si>
    <t>Bosque</t>
  </si>
  <si>
    <t>BPG</t>
  </si>
  <si>
    <t>BIG SPRING</t>
  </si>
  <si>
    <t>HOWARD</t>
  </si>
  <si>
    <t>BIG SPRING MC MAHON-WRINKLE</t>
  </si>
  <si>
    <t>Carson</t>
  </si>
  <si>
    <t>Mills</t>
  </si>
  <si>
    <t>Midland</t>
  </si>
  <si>
    <t>Coryell</t>
  </si>
  <si>
    <t>07R</t>
  </si>
  <si>
    <t>BISHOP</t>
  </si>
  <si>
    <t>NUECES</t>
  </si>
  <si>
    <t>BISHOP MUNI</t>
  </si>
  <si>
    <t>Ben and Daniel</t>
  </si>
  <si>
    <t>Dallam</t>
  </si>
  <si>
    <t>San Saba</t>
  </si>
  <si>
    <t>Fort Worth</t>
  </si>
  <si>
    <t>Pecos</t>
  </si>
  <si>
    <t>Falls</t>
  </si>
  <si>
    <t>F00</t>
  </si>
  <si>
    <t>BONHAM</t>
  </si>
  <si>
    <t>FANNIN</t>
  </si>
  <si>
    <t>PARIS</t>
  </si>
  <si>
    <t>JONES FIELD</t>
  </si>
  <si>
    <t>Deaf Smith</t>
  </si>
  <si>
    <t>Stephens</t>
  </si>
  <si>
    <t>Reeves</t>
  </si>
  <si>
    <t>Hamilton</t>
  </si>
  <si>
    <t>BGD</t>
  </si>
  <si>
    <t>BORGER</t>
  </si>
  <si>
    <t>HUTCHINSON</t>
  </si>
  <si>
    <t>HUTCHINSON COUNTY</t>
  </si>
  <si>
    <t>LAREDO</t>
  </si>
  <si>
    <t>Gray</t>
  </si>
  <si>
    <t>Erath</t>
  </si>
  <si>
    <t>Terrell</t>
  </si>
  <si>
    <t>Hill</t>
  </si>
  <si>
    <t>0F2</t>
  </si>
  <si>
    <t>BOWIE</t>
  </si>
  <si>
    <t>MONTAGUE</t>
  </si>
  <si>
    <t>WICHITA FALLS</t>
  </si>
  <si>
    <t>BOWIE MUNI</t>
  </si>
  <si>
    <t>Hansford</t>
  </si>
  <si>
    <t>Hood</t>
  </si>
  <si>
    <t>Upton</t>
  </si>
  <si>
    <t>Limestone</t>
  </si>
  <si>
    <t>BBD</t>
  </si>
  <si>
    <t>BRADY</t>
  </si>
  <si>
    <t>MCCULLOCH</t>
  </si>
  <si>
    <t>CURTIS FIELD</t>
  </si>
  <si>
    <t>LUFKIN</t>
  </si>
  <si>
    <t>Hartley</t>
  </si>
  <si>
    <t>Bryan</t>
  </si>
  <si>
    <t>Jack</t>
  </si>
  <si>
    <t>Ward</t>
  </si>
  <si>
    <t>McLennan</t>
  </si>
  <si>
    <t>BKD</t>
  </si>
  <si>
    <t>BRECKENRIDGE</t>
  </si>
  <si>
    <t>STEPHENS</t>
  </si>
  <si>
    <t>STEPHENS COUNTY</t>
  </si>
  <si>
    <t>Hemphill</t>
  </si>
  <si>
    <t>Johnson</t>
  </si>
  <si>
    <t>Winkler</t>
  </si>
  <si>
    <t>11R</t>
  </si>
  <si>
    <t>BRENHAM</t>
  </si>
  <si>
    <t>WASHINGTON</t>
  </si>
  <si>
    <t>BRENHAM MUNI</t>
  </si>
  <si>
    <t>Hutchinson</t>
  </si>
  <si>
    <t>Brazos</t>
  </si>
  <si>
    <t>Palo Pinto</t>
  </si>
  <si>
    <t>XBP</t>
  </si>
  <si>
    <t>BRIDGEPORT</t>
  </si>
  <si>
    <t>WISE</t>
  </si>
  <si>
    <t>BRIDGEPORT MUNI</t>
  </si>
  <si>
    <t>PHARR</t>
  </si>
  <si>
    <t>Lipscomb</t>
  </si>
  <si>
    <t>Burleson</t>
  </si>
  <si>
    <t>Parker</t>
  </si>
  <si>
    <t>Wichita Falls</t>
  </si>
  <si>
    <t>BFE</t>
  </si>
  <si>
    <t>BROWNFIELD</t>
  </si>
  <si>
    <t>TERRY</t>
  </si>
  <si>
    <t>TERRY COUNTY</t>
  </si>
  <si>
    <t>Moore</t>
  </si>
  <si>
    <t>Freestone</t>
  </si>
  <si>
    <t>Somervell</t>
  </si>
  <si>
    <t>Paris</t>
  </si>
  <si>
    <t>BWD</t>
  </si>
  <si>
    <t>BROWN</t>
  </si>
  <si>
    <t>BROWNWOOD RGNL</t>
  </si>
  <si>
    <t>SAN ANTONIO</t>
  </si>
  <si>
    <t>Ochiltree</t>
  </si>
  <si>
    <t>Grimes</t>
  </si>
  <si>
    <t>Tarrant</t>
  </si>
  <si>
    <t>Archer</t>
  </si>
  <si>
    <t>CFD</t>
  </si>
  <si>
    <t>BRAZOS</t>
  </si>
  <si>
    <t>COULTER FIELD</t>
  </si>
  <si>
    <t>Oldham</t>
  </si>
  <si>
    <t>Leon</t>
  </si>
  <si>
    <t>Wise</t>
  </si>
  <si>
    <t>Delta</t>
  </si>
  <si>
    <t>Baylor</t>
  </si>
  <si>
    <t>BMQ</t>
  </si>
  <si>
    <t>BURNET</t>
  </si>
  <si>
    <t>BURNET MUNI KATE CRADDOCK FIELD</t>
  </si>
  <si>
    <t>WACO</t>
  </si>
  <si>
    <t>Potter</t>
  </si>
  <si>
    <t>Madison</t>
  </si>
  <si>
    <t>Fannin</t>
  </si>
  <si>
    <t>Clay</t>
  </si>
  <si>
    <t>7F3</t>
  </si>
  <si>
    <t>CADDO MILLS</t>
  </si>
  <si>
    <t>HUNT</t>
  </si>
  <si>
    <t>CADDO MILLS MUNI</t>
  </si>
  <si>
    <t>Randall</t>
  </si>
  <si>
    <t>Milam</t>
  </si>
  <si>
    <t>Franklin</t>
  </si>
  <si>
    <t>Cooke</t>
  </si>
  <si>
    <t>RWV</t>
  </si>
  <si>
    <t>CALDWELL</t>
  </si>
  <si>
    <t>BURLESON</t>
  </si>
  <si>
    <t>CALDWELL MUNI</t>
  </si>
  <si>
    <t>Roberts</t>
  </si>
  <si>
    <t>Robertson</t>
  </si>
  <si>
    <t>Grayson</t>
  </si>
  <si>
    <t>Montague</t>
  </si>
  <si>
    <t>T35</t>
  </si>
  <si>
    <t>CAMERON</t>
  </si>
  <si>
    <t>MILAM</t>
  </si>
  <si>
    <t>CAMERON MUNI AIRPARK</t>
  </si>
  <si>
    <t>Sherman</t>
  </si>
  <si>
    <t>Walker</t>
  </si>
  <si>
    <t>Hopkins</t>
  </si>
  <si>
    <t>Throckmorton</t>
  </si>
  <si>
    <t>HHF</t>
  </si>
  <si>
    <t>CANADIAN</t>
  </si>
  <si>
    <t>HEMPHILL</t>
  </si>
  <si>
    <t>HEMPHILL COUNTY</t>
  </si>
  <si>
    <t>Washington</t>
  </si>
  <si>
    <t>Brazoria</t>
  </si>
  <si>
    <t>Hunt</t>
  </si>
  <si>
    <t>Wichita</t>
  </si>
  <si>
    <t>CZT</t>
  </si>
  <si>
    <t>CARRIZO SPRINGS</t>
  </si>
  <si>
    <t>DIMMIT</t>
  </si>
  <si>
    <t>DIMMIT COUNTY</t>
  </si>
  <si>
    <t>Fort Bend</t>
  </si>
  <si>
    <t>Lamar</t>
  </si>
  <si>
    <t>Wilbarger</t>
  </si>
  <si>
    <t>4F2</t>
  </si>
  <si>
    <t>CARTHAGE</t>
  </si>
  <si>
    <t>PANOLA</t>
  </si>
  <si>
    <t>PANOLA COUNTY-SHARPE FIELD</t>
  </si>
  <si>
    <t>Atlanta</t>
  </si>
  <si>
    <t>Galveston</t>
  </si>
  <si>
    <t>Rains</t>
  </si>
  <si>
    <t>Young</t>
  </si>
  <si>
    <t>CVB</t>
  </si>
  <si>
    <t>CASTROVILLE</t>
  </si>
  <si>
    <t>MEDINA</t>
  </si>
  <si>
    <t>CASTROVILLE MUNI</t>
  </si>
  <si>
    <t>Childress</t>
  </si>
  <si>
    <t>Harris</t>
  </si>
  <si>
    <t>Red River</t>
  </si>
  <si>
    <t>F17</t>
  </si>
  <si>
    <t>CENTER</t>
  </si>
  <si>
    <t>SHELBY</t>
  </si>
  <si>
    <t>CENTER MUNI</t>
  </si>
  <si>
    <t>Bowie</t>
  </si>
  <si>
    <t>Montgomery</t>
  </si>
  <si>
    <t>CDS</t>
  </si>
  <si>
    <t>CHILDRESS MUNI</t>
  </si>
  <si>
    <t>Camp</t>
  </si>
  <si>
    <t>Briscoe</t>
  </si>
  <si>
    <t>Waller</t>
  </si>
  <si>
    <t>3F2</t>
  </si>
  <si>
    <t>CISCO</t>
  </si>
  <si>
    <t>EASTLAND</t>
  </si>
  <si>
    <t>CISCO MUNI</t>
  </si>
  <si>
    <t>Cass</t>
  </si>
  <si>
    <t>Pharr</t>
  </si>
  <si>
    <t>E34</t>
  </si>
  <si>
    <t>CLARENDON</t>
  </si>
  <si>
    <t>DONLEY</t>
  </si>
  <si>
    <t>SMILEY JOHNSON MUNI/BASS FIELD</t>
  </si>
  <si>
    <t>Harrison</t>
  </si>
  <si>
    <t>Collingsworth</t>
  </si>
  <si>
    <t>Anderson</t>
  </si>
  <si>
    <t>LBR</t>
  </si>
  <si>
    <t>CLARKSVILLE</t>
  </si>
  <si>
    <t>RED RIVER</t>
  </si>
  <si>
    <t>CLARKSVILLE/RED RIVER CTY-J D TRISSELL FLD</t>
  </si>
  <si>
    <t>Marion</t>
  </si>
  <si>
    <t>Cottle</t>
  </si>
  <si>
    <t>Laredo</t>
  </si>
  <si>
    <t>Brooks</t>
  </si>
  <si>
    <t>Cherokee</t>
  </si>
  <si>
    <t>CPT</t>
  </si>
  <si>
    <t>CLEBURNE</t>
  </si>
  <si>
    <t>JOHNSON</t>
  </si>
  <si>
    <t>CLEBURNE RGNL</t>
  </si>
  <si>
    <t>Morris</t>
  </si>
  <si>
    <t>Dickens</t>
  </si>
  <si>
    <t>Cameron</t>
  </si>
  <si>
    <t>Gregg</t>
  </si>
  <si>
    <t>6R3</t>
  </si>
  <si>
    <t>CLEVELAND</t>
  </si>
  <si>
    <t>LIBERTY</t>
  </si>
  <si>
    <t>CLEVELAND MUNI</t>
  </si>
  <si>
    <t>Panola</t>
  </si>
  <si>
    <t>Donley</t>
  </si>
  <si>
    <t>Dimmit</t>
  </si>
  <si>
    <t>Hidalgo</t>
  </si>
  <si>
    <t>Henderson</t>
  </si>
  <si>
    <t>7F7</t>
  </si>
  <si>
    <t>CLIFTON</t>
  </si>
  <si>
    <t>BOSQUE</t>
  </si>
  <si>
    <t>CLIFTON MUNI/ISENHOWER FIELD</t>
  </si>
  <si>
    <t>Titus</t>
  </si>
  <si>
    <t>Foard</t>
  </si>
  <si>
    <t>Duval</t>
  </si>
  <si>
    <t>Jim Hogg</t>
  </si>
  <si>
    <t>Rusk</t>
  </si>
  <si>
    <t>COM</t>
  </si>
  <si>
    <t>COLEMAN</t>
  </si>
  <si>
    <t>COLEMAN MUNI</t>
  </si>
  <si>
    <t>Upshur</t>
  </si>
  <si>
    <t>Hall</t>
  </si>
  <si>
    <t>Kinney</t>
  </si>
  <si>
    <t>Kenedy</t>
  </si>
  <si>
    <t>Smith</t>
  </si>
  <si>
    <t>T88</t>
  </si>
  <si>
    <t>COLORADO CITY</t>
  </si>
  <si>
    <t>MITCHELL</t>
  </si>
  <si>
    <t>Hardeman</t>
  </si>
  <si>
    <t>La Salle</t>
  </si>
  <si>
    <t>Starr</t>
  </si>
  <si>
    <t>Van Zandt</t>
  </si>
  <si>
    <t>66R</t>
  </si>
  <si>
    <t>COLUMBUS</t>
  </si>
  <si>
    <t>COLORADO</t>
  </si>
  <si>
    <t>ROBERT R WELLS JR</t>
  </si>
  <si>
    <t>King</t>
  </si>
  <si>
    <t>Maverick</t>
  </si>
  <si>
    <t>Willacy</t>
  </si>
  <si>
    <t>Wood</t>
  </si>
  <si>
    <t>MKN</t>
  </si>
  <si>
    <t>COMANCHE</t>
  </si>
  <si>
    <t>COMANCHE COUNTY-CITY</t>
  </si>
  <si>
    <t>Austin</t>
  </si>
  <si>
    <t>Knox</t>
  </si>
  <si>
    <t>Val Verde</t>
  </si>
  <si>
    <t>Zapata</t>
  </si>
  <si>
    <t>2F7</t>
  </si>
  <si>
    <t>COMMERCE</t>
  </si>
  <si>
    <t>COMMERCE MUNI</t>
  </si>
  <si>
    <t>Motley</t>
  </si>
  <si>
    <t>Webb</t>
  </si>
  <si>
    <t>CRS</t>
  </si>
  <si>
    <t>CORSICANA</t>
  </si>
  <si>
    <t>NAVARRO</t>
  </si>
  <si>
    <t>C DAVID CAMPBELL FIELD-CORSICANA MUNI</t>
  </si>
  <si>
    <t>Bastrop</t>
  </si>
  <si>
    <t>Wheeler</t>
  </si>
  <si>
    <t>Zavala</t>
  </si>
  <si>
    <t>Yoakum</t>
  </si>
  <si>
    <t>COT</t>
  </si>
  <si>
    <t>COTULLA</t>
  </si>
  <si>
    <t>LA SALLE</t>
  </si>
  <si>
    <t>COTULLA-LA SALLE COUNTY</t>
  </si>
  <si>
    <t>Blanco</t>
  </si>
  <si>
    <t>San Angelo</t>
  </si>
  <si>
    <t>E13</t>
  </si>
  <si>
    <t>CRANE</t>
  </si>
  <si>
    <t>CRANE COUNTY</t>
  </si>
  <si>
    <t>Burnet</t>
  </si>
  <si>
    <t>DKR</t>
  </si>
  <si>
    <t>CROCKETT</t>
  </si>
  <si>
    <t>HOUSTON COUNTY</t>
  </si>
  <si>
    <t>Caldwell</t>
  </si>
  <si>
    <t>Corpus Christi</t>
  </si>
  <si>
    <t>Lubbock</t>
  </si>
  <si>
    <t>Coke</t>
  </si>
  <si>
    <t>Calhoun</t>
  </si>
  <si>
    <t>8F3</t>
  </si>
  <si>
    <t>CROSBYTON</t>
  </si>
  <si>
    <t>CROSBY</t>
  </si>
  <si>
    <t>CROSBYTON MUNI</t>
  </si>
  <si>
    <t>Gillespie</t>
  </si>
  <si>
    <t>Concho</t>
  </si>
  <si>
    <t>Colorado</t>
  </si>
  <si>
    <t>20R</t>
  </si>
  <si>
    <t>CRYSTAL CITY</t>
  </si>
  <si>
    <t>ZAVALA</t>
  </si>
  <si>
    <t>CRYSTAL CITY MUNI</t>
  </si>
  <si>
    <t>Hays</t>
  </si>
  <si>
    <t>Aransas</t>
  </si>
  <si>
    <t>Bailey</t>
  </si>
  <si>
    <t>Crockett</t>
  </si>
  <si>
    <t>DeWitt</t>
  </si>
  <si>
    <t>T71</t>
  </si>
  <si>
    <t>CUERO</t>
  </si>
  <si>
    <t>DEWITT</t>
  </si>
  <si>
    <t>CUERO MUNI</t>
  </si>
  <si>
    <t>Lee</t>
  </si>
  <si>
    <t>Bee</t>
  </si>
  <si>
    <t>Castro</t>
  </si>
  <si>
    <t>Edwards</t>
  </si>
  <si>
    <t>Fayette</t>
  </si>
  <si>
    <t>8F5</t>
  </si>
  <si>
    <t>DAINGERFIELD</t>
  </si>
  <si>
    <t>MORRIS</t>
  </si>
  <si>
    <t>GREATER MORRIS COUNTY</t>
  </si>
  <si>
    <t>Llano</t>
  </si>
  <si>
    <t>Goliad</t>
  </si>
  <si>
    <t>Cochran</t>
  </si>
  <si>
    <t>Glasscock</t>
  </si>
  <si>
    <t>Gonzales</t>
  </si>
  <si>
    <t>DHT</t>
  </si>
  <si>
    <t>DALHART</t>
  </si>
  <si>
    <t>HARTLEY</t>
  </si>
  <si>
    <t>DALHART MUNI</t>
  </si>
  <si>
    <t>Mason</t>
  </si>
  <si>
    <t>Jim Wells</t>
  </si>
  <si>
    <t>Crosby</t>
  </si>
  <si>
    <t>Irion</t>
  </si>
  <si>
    <t>Jackson</t>
  </si>
  <si>
    <t>49T</t>
  </si>
  <si>
    <t>DALLAS CBD VERTIPORT</t>
  </si>
  <si>
    <t>Travis</t>
  </si>
  <si>
    <t>Karnes</t>
  </si>
  <si>
    <t>Dawson</t>
  </si>
  <si>
    <t>Kimble</t>
  </si>
  <si>
    <t>Lavaca</t>
  </si>
  <si>
    <t>ADS</t>
  </si>
  <si>
    <t>ADDISON</t>
  </si>
  <si>
    <t>Live Oak</t>
  </si>
  <si>
    <t>Gaines</t>
  </si>
  <si>
    <t>Reagan</t>
  </si>
  <si>
    <t>Victoria</t>
  </si>
  <si>
    <t>RBD</t>
  </si>
  <si>
    <t>DALLAS EXECUTIVE</t>
  </si>
  <si>
    <t>Nueces</t>
  </si>
  <si>
    <t>Garza</t>
  </si>
  <si>
    <t>Real</t>
  </si>
  <si>
    <t>Wharton</t>
  </si>
  <si>
    <t>TKI</t>
  </si>
  <si>
    <t>COLLIN</t>
  </si>
  <si>
    <t>MCKINNEY NATIONAL</t>
  </si>
  <si>
    <t>Refugio</t>
  </si>
  <si>
    <t>Hale</t>
  </si>
  <si>
    <t>Runnels</t>
  </si>
  <si>
    <t>LUD</t>
  </si>
  <si>
    <t>DECATUR</t>
  </si>
  <si>
    <t>DECATUR MUNI</t>
  </si>
  <si>
    <t>San Patricio</t>
  </si>
  <si>
    <t>Hockley</t>
  </si>
  <si>
    <t>Schleicher</t>
  </si>
  <si>
    <t>DRT</t>
  </si>
  <si>
    <t>DEL RIO</t>
  </si>
  <si>
    <t>VAL VERDE</t>
  </si>
  <si>
    <t>DEL RIO INTL</t>
  </si>
  <si>
    <t>Lamb</t>
  </si>
  <si>
    <t>Sterling</t>
  </si>
  <si>
    <t>2E5</t>
  </si>
  <si>
    <t>DELL CITY</t>
  </si>
  <si>
    <t>HUDSPETH</t>
  </si>
  <si>
    <t>DELL CITY MUNI</t>
  </si>
  <si>
    <t>Sutton</t>
  </si>
  <si>
    <t>DTO</t>
  </si>
  <si>
    <t>DENTON</t>
  </si>
  <si>
    <t>DENTON ENTERPRISE</t>
  </si>
  <si>
    <t>Lynn</t>
  </si>
  <si>
    <t>Tom Green</t>
  </si>
  <si>
    <t>E57</t>
  </si>
  <si>
    <t>DENVER CITY</t>
  </si>
  <si>
    <t>Parmer</t>
  </si>
  <si>
    <t>73T</t>
  </si>
  <si>
    <t>DESOTO</t>
  </si>
  <si>
    <t>DESOTO HELIPORT (NEW)</t>
  </si>
  <si>
    <t>Swisher</t>
  </si>
  <si>
    <t>23R</t>
  </si>
  <si>
    <t>DEVINE</t>
  </si>
  <si>
    <t>DEVINE MUNI</t>
  </si>
  <si>
    <t>Terry</t>
  </si>
  <si>
    <t>24R</t>
  </si>
  <si>
    <t>DILLEY</t>
  </si>
  <si>
    <t>FRIO</t>
  </si>
  <si>
    <t>DILLEY AIRPARK</t>
  </si>
  <si>
    <t>T55</t>
  </si>
  <si>
    <t>DIMMITT</t>
  </si>
  <si>
    <t>CASTRO</t>
  </si>
  <si>
    <t>DIMMITT MUNI</t>
  </si>
  <si>
    <t>6R6</t>
  </si>
  <si>
    <t>DRYDEN</t>
  </si>
  <si>
    <t>TERRELL</t>
  </si>
  <si>
    <t>TERRELL COUNTY</t>
  </si>
  <si>
    <t>9F0</t>
  </si>
  <si>
    <t>DUBLIN</t>
  </si>
  <si>
    <t>ERATH</t>
  </si>
  <si>
    <t>DUBLIN MUNI</t>
  </si>
  <si>
    <t>DUX</t>
  </si>
  <si>
    <t>DUMAS</t>
  </si>
  <si>
    <t>MOORE</t>
  </si>
  <si>
    <t>MOORE COUNTY</t>
  </si>
  <si>
    <t>ELA</t>
  </si>
  <si>
    <t>EAGLE LAKE</t>
  </si>
  <si>
    <t>5T9</t>
  </si>
  <si>
    <t>EAGLE PASS</t>
  </si>
  <si>
    <t>MAVERICK</t>
  </si>
  <si>
    <t>MAVERICK COUNTY MEMORIAL INTL</t>
  </si>
  <si>
    <t>ETN</t>
  </si>
  <si>
    <t>EASTLAND MUNI</t>
  </si>
  <si>
    <t>EBG</t>
  </si>
  <si>
    <t>EDINBURG</t>
  </si>
  <si>
    <t>HIDALGO</t>
  </si>
  <si>
    <t>SOUTH TEXAS INTL AT EDINBURG</t>
  </si>
  <si>
    <t>26R</t>
  </si>
  <si>
    <t>EDNA</t>
  </si>
  <si>
    <t>JACKSON</t>
  </si>
  <si>
    <t>JACKSON COUNTY</t>
  </si>
  <si>
    <t>27R</t>
  </si>
  <si>
    <t>ELDORADO</t>
  </si>
  <si>
    <t>SCHLEICHER</t>
  </si>
  <si>
    <t>F41</t>
  </si>
  <si>
    <t>ENNIS</t>
  </si>
  <si>
    <t>ELLIS</t>
  </si>
  <si>
    <t>ENNIS MUNI</t>
  </si>
  <si>
    <t>E35</t>
  </si>
  <si>
    <t>FABENS</t>
  </si>
  <si>
    <t>BKS</t>
  </si>
  <si>
    <t>FALFURRIAS</t>
  </si>
  <si>
    <t>BROOKS</t>
  </si>
  <si>
    <t>BROOKS COUNTY</t>
  </si>
  <si>
    <t>41F</t>
  </si>
  <si>
    <t>FLOYDADA</t>
  </si>
  <si>
    <t>FLOYD</t>
  </si>
  <si>
    <t>FLOYDADA MUNI</t>
  </si>
  <si>
    <t>T93</t>
  </si>
  <si>
    <t>FOLLETT</t>
  </si>
  <si>
    <t>LIPSCOMB</t>
  </si>
  <si>
    <t>FOLLETT/LIPSCOMB COUNTY</t>
  </si>
  <si>
    <t>FST</t>
  </si>
  <si>
    <t>FORT STOCKTON</t>
  </si>
  <si>
    <t>PECOS</t>
  </si>
  <si>
    <t>FORT STOCKTON-PECOS COUNTY</t>
  </si>
  <si>
    <t>AFW</t>
  </si>
  <si>
    <t>FORT WORTH ALLIANCE</t>
  </si>
  <si>
    <t>FTW</t>
  </si>
  <si>
    <t>FORT WORTH MEACHAM INTL</t>
  </si>
  <si>
    <t>FWS</t>
  </si>
  <si>
    <t>FORT WORTH SPINKS</t>
  </si>
  <si>
    <t>T82</t>
  </si>
  <si>
    <t>FREDERICKSBURG</t>
  </si>
  <si>
    <t>GILLESPIE</t>
  </si>
  <si>
    <t>GILLESPIE COUNTY</t>
  </si>
  <si>
    <t>T19</t>
  </si>
  <si>
    <t>FREER</t>
  </si>
  <si>
    <t>DUVAL</t>
  </si>
  <si>
    <t>DUVAL-FREER</t>
  </si>
  <si>
    <t>GLE</t>
  </si>
  <si>
    <t>GAINESVILLE</t>
  </si>
  <si>
    <t>COOKE</t>
  </si>
  <si>
    <t>GAINESVILLE MUNI</t>
  </si>
  <si>
    <t>GLS</t>
  </si>
  <si>
    <t>GALVESTON</t>
  </si>
  <si>
    <t>SCHOLES INTL AT GALVESTON</t>
  </si>
  <si>
    <t>T57</t>
  </si>
  <si>
    <t>GARLAND</t>
  </si>
  <si>
    <t>GARLAND/DFW HELOPLEX</t>
  </si>
  <si>
    <t>GOP</t>
  </si>
  <si>
    <t>GATESVILLE</t>
  </si>
  <si>
    <t>CORYELL</t>
  </si>
  <si>
    <t>GATESVILLE MUNI</t>
  </si>
  <si>
    <t>8T6</t>
  </si>
  <si>
    <t>GEORGE WEST</t>
  </si>
  <si>
    <t>LIVE OAK</t>
  </si>
  <si>
    <t>LIVE OAK COUNTY</t>
  </si>
  <si>
    <t>GTU</t>
  </si>
  <si>
    <t>GEORGETOWN</t>
  </si>
  <si>
    <t>WILLIAMSON</t>
  </si>
  <si>
    <t>GEORGETOWN MUNI</t>
  </si>
  <si>
    <t>GYB</t>
  </si>
  <si>
    <t>GIDDINGS</t>
  </si>
  <si>
    <t>LEE</t>
  </si>
  <si>
    <t>GIDDINGS-LEE COUNTY</t>
  </si>
  <si>
    <t>JXI</t>
  </si>
  <si>
    <t>GILMER</t>
  </si>
  <si>
    <t>UPSHUR</t>
  </si>
  <si>
    <t>FOX STEPHENS FIELD - GILMER MUNI</t>
  </si>
  <si>
    <t>07F</t>
  </si>
  <si>
    <t>GLADEWATER</t>
  </si>
  <si>
    <t>GREGG</t>
  </si>
  <si>
    <t>GLADEWATER MUNI</t>
  </si>
  <si>
    <t>T37</t>
  </si>
  <si>
    <t>GOLDTHWAITE</t>
  </si>
  <si>
    <t>MILLS</t>
  </si>
  <si>
    <t>GOLDTHWAITE MUNI</t>
  </si>
  <si>
    <t>T20</t>
  </si>
  <si>
    <t>GONZALES</t>
  </si>
  <si>
    <t>ROGER M DREYER MEMORIAL</t>
  </si>
  <si>
    <t>F35</t>
  </si>
  <si>
    <t>GRAFORD</t>
  </si>
  <si>
    <t>PALO PINTO</t>
  </si>
  <si>
    <t>POSSUM KINGDOM</t>
  </si>
  <si>
    <t>RPH</t>
  </si>
  <si>
    <t>GRAHAM</t>
  </si>
  <si>
    <t>YOUNG</t>
  </si>
  <si>
    <t>GRAHAM MUNI</t>
  </si>
  <si>
    <t>GDJ</t>
  </si>
  <si>
    <t>GRANBURY</t>
  </si>
  <si>
    <t>HOOD</t>
  </si>
  <si>
    <t>GRANBURY RGNL</t>
  </si>
  <si>
    <t>GPM</t>
  </si>
  <si>
    <t>GRAND PRAIRIE</t>
  </si>
  <si>
    <t>GRAND PRAIRIE MUNI</t>
  </si>
  <si>
    <t>GVT</t>
  </si>
  <si>
    <t>GREENVILLE</t>
  </si>
  <si>
    <t>MAJORS</t>
  </si>
  <si>
    <t>33R</t>
  </si>
  <si>
    <t>GROVETON</t>
  </si>
  <si>
    <t>TRINITY</t>
  </si>
  <si>
    <t>GROVETON-TRINITY COUNTY</t>
  </si>
  <si>
    <t>E19</t>
  </si>
  <si>
    <t>GRUVER</t>
  </si>
  <si>
    <t>HANSFORD</t>
  </si>
  <si>
    <t>GRUVER MUNI</t>
  </si>
  <si>
    <t>34R</t>
  </si>
  <si>
    <t>HALLETTSVILLE</t>
  </si>
  <si>
    <t>LAVACA</t>
  </si>
  <si>
    <t>HALLETTSVILLE MUNI</t>
  </si>
  <si>
    <t>MNZ</t>
  </si>
  <si>
    <t>HAMILTON</t>
  </si>
  <si>
    <t>HAMILTON MUNI</t>
  </si>
  <si>
    <t>16tx</t>
  </si>
  <si>
    <t>HAMLIN</t>
  </si>
  <si>
    <t>JONES</t>
  </si>
  <si>
    <t>HAMLIN MUNI</t>
  </si>
  <si>
    <t>15F</t>
  </si>
  <si>
    <t>HASKELL</t>
  </si>
  <si>
    <t>HASKELL MUNI</t>
  </si>
  <si>
    <t>LHB</t>
  </si>
  <si>
    <t>HEARNE</t>
  </si>
  <si>
    <t>ROBERTSON</t>
  </si>
  <si>
    <t>HEARNE MUNI</t>
  </si>
  <si>
    <t>HBV</t>
  </si>
  <si>
    <t>HEBBRONVILLE</t>
  </si>
  <si>
    <t>JIM HOGG</t>
  </si>
  <si>
    <t>JIM HOGG COUNTY</t>
  </si>
  <si>
    <t>RFI</t>
  </si>
  <si>
    <t>RUSK</t>
  </si>
  <si>
    <t>RUSK COUNTY</t>
  </si>
  <si>
    <t>HRX</t>
  </si>
  <si>
    <t>HEREFORD</t>
  </si>
  <si>
    <t>DEAF SMITH</t>
  </si>
  <si>
    <t>HEREFORD MUNI</t>
  </si>
  <si>
    <t>1X1</t>
  </si>
  <si>
    <t>HIGGINS</t>
  </si>
  <si>
    <t>HIGGINS-LIPSCOMB COUNTY</t>
  </si>
  <si>
    <t>INJ</t>
  </si>
  <si>
    <t>HILLSBORO</t>
  </si>
  <si>
    <t>HILL</t>
  </si>
  <si>
    <t>HILLSBORO MUNI</t>
  </si>
  <si>
    <t>HDO</t>
  </si>
  <si>
    <t>HONDO</t>
  </si>
  <si>
    <t>SOUTH TEXAS RGNL AT HONDO</t>
  </si>
  <si>
    <t>AXH</t>
  </si>
  <si>
    <t>FORT BEND</t>
  </si>
  <si>
    <t>HOUSTON-SOUTHWEST</t>
  </si>
  <si>
    <t>CXO</t>
  </si>
  <si>
    <t>MONTGOMERY</t>
  </si>
  <si>
    <t>CONROE-NORTH HOUSTON RGNL</t>
  </si>
  <si>
    <t>DWH</t>
  </si>
  <si>
    <t>HARRIS</t>
  </si>
  <si>
    <t>DAVID WAYNE HOOKS MEMORIAL</t>
  </si>
  <si>
    <t>EFD</t>
  </si>
  <si>
    <t>ELLINGTON</t>
  </si>
  <si>
    <t>IWS</t>
  </si>
  <si>
    <t>WEST HOUSTON</t>
  </si>
  <si>
    <t>LVJ</t>
  </si>
  <si>
    <t>PEARLAND RGNL</t>
  </si>
  <si>
    <t>SGR</t>
  </si>
  <si>
    <t>SUGAR LAND REGIONAL</t>
  </si>
  <si>
    <t>TME</t>
  </si>
  <si>
    <t>WALLER</t>
  </si>
  <si>
    <t>HOUSTON EXECUTIVE</t>
  </si>
  <si>
    <t>UTS</t>
  </si>
  <si>
    <t>HUNTSVILLE</t>
  </si>
  <si>
    <t>WALKER</t>
  </si>
  <si>
    <t>HUNTSVILLE MUNI</t>
  </si>
  <si>
    <t>TFP</t>
  </si>
  <si>
    <t>INGLESIDE</t>
  </si>
  <si>
    <t>SAN PATRICIO</t>
  </si>
  <si>
    <t>MCCAMPBELL-PORTER</t>
  </si>
  <si>
    <t>21F</t>
  </si>
  <si>
    <t>JACKSBORO</t>
  </si>
  <si>
    <t>JACK</t>
  </si>
  <si>
    <t>JACKSBORO MUNI</t>
  </si>
  <si>
    <t>JSO</t>
  </si>
  <si>
    <t>JACKSONVILLE</t>
  </si>
  <si>
    <t>CHEROKEE</t>
  </si>
  <si>
    <t>CHEROKEE COUNTY</t>
  </si>
  <si>
    <t>JAS</t>
  </si>
  <si>
    <t>JASPER</t>
  </si>
  <si>
    <t>JASPER COUNTY-BELL FIELD</t>
  </si>
  <si>
    <t>22F</t>
  </si>
  <si>
    <t>JAYTON</t>
  </si>
  <si>
    <t>KENT</t>
  </si>
  <si>
    <t>KENT COUNTY</t>
  </si>
  <si>
    <t>24F</t>
  </si>
  <si>
    <t>MARION</t>
  </si>
  <si>
    <t>CYPRESS RIVER</t>
  </si>
  <si>
    <t>JCT</t>
  </si>
  <si>
    <t>JUNCTION</t>
  </si>
  <si>
    <t>KIMBLE</t>
  </si>
  <si>
    <t>KIMBLE COUNTY</t>
  </si>
  <si>
    <t>2R9</t>
  </si>
  <si>
    <t>KENEDY</t>
  </si>
  <si>
    <t>KARNES</t>
  </si>
  <si>
    <t>KENEDY RGNL</t>
  </si>
  <si>
    <t>ERV</t>
  </si>
  <si>
    <t>KERRVILLE</t>
  </si>
  <si>
    <t>KERR</t>
  </si>
  <si>
    <t>KERRVILLE MUNI/LOUIS SCHREINER FIELD</t>
  </si>
  <si>
    <t>ILE</t>
  </si>
  <si>
    <t>KILLEEN</t>
  </si>
  <si>
    <t>BELL</t>
  </si>
  <si>
    <t>SKYLARK FIELD</t>
  </si>
  <si>
    <t>IKG</t>
  </si>
  <si>
    <t>KINGSVILLE</t>
  </si>
  <si>
    <t>KLEBERG</t>
  </si>
  <si>
    <t>KLEBERG COUNTY</t>
  </si>
  <si>
    <t>T12</t>
  </si>
  <si>
    <t>KIRBYVILLE</t>
  </si>
  <si>
    <t>F75</t>
  </si>
  <si>
    <t>KNOX CITY</t>
  </si>
  <si>
    <t>KNOX</t>
  </si>
  <si>
    <t>HARRISON FIELD OF KNOX CITY</t>
  </si>
  <si>
    <t>45R</t>
  </si>
  <si>
    <t>KOUNTZE/SILSBEE</t>
  </si>
  <si>
    <t>HARDIN</t>
  </si>
  <si>
    <t>HAWTHORNE FIELD</t>
  </si>
  <si>
    <t>3T5</t>
  </si>
  <si>
    <t>LA GRANGE</t>
  </si>
  <si>
    <t>FAYETTE</t>
  </si>
  <si>
    <t>FAYETTE RGNL AIR CENTER</t>
  </si>
  <si>
    <t>T41</t>
  </si>
  <si>
    <t>LA PORTE</t>
  </si>
  <si>
    <t>LA PORTE MUNI</t>
  </si>
  <si>
    <t>RYW</t>
  </si>
  <si>
    <t>LAGO VISTA</t>
  </si>
  <si>
    <t>LAGO VISTA TX - RUSTY ALLEN</t>
  </si>
  <si>
    <t>T89</t>
  </si>
  <si>
    <t>LAJITAS</t>
  </si>
  <si>
    <t>LAJITAS INTL</t>
  </si>
  <si>
    <t>LUV</t>
  </si>
  <si>
    <t>LAMESA</t>
  </si>
  <si>
    <t>DAWSON</t>
  </si>
  <si>
    <t>LAMESA MUNI</t>
  </si>
  <si>
    <t>LZZ</t>
  </si>
  <si>
    <t>LAMPASAS</t>
  </si>
  <si>
    <t>LNC</t>
  </si>
  <si>
    <t>LANCASTER</t>
  </si>
  <si>
    <t>LANCASTER RGNL</t>
  </si>
  <si>
    <t>49R</t>
  </si>
  <si>
    <t>LEAKEY</t>
  </si>
  <si>
    <t>REAL</t>
  </si>
  <si>
    <t>REAL COUNTY</t>
  </si>
  <si>
    <t>LLN</t>
  </si>
  <si>
    <t>LEVELLAND</t>
  </si>
  <si>
    <t>HOCKLEY</t>
  </si>
  <si>
    <t>LEVELLAND MUNI</t>
  </si>
  <si>
    <t>T78</t>
  </si>
  <si>
    <t>LIBERTY MUNI</t>
  </si>
  <si>
    <t>LIU</t>
  </si>
  <si>
    <t>LITTLEFIELD</t>
  </si>
  <si>
    <t>LAMB</t>
  </si>
  <si>
    <t>LITTLEFIELD TAYLOR BROWN MUNI</t>
  </si>
  <si>
    <t>00R</t>
  </si>
  <si>
    <t>LIVINGSTON</t>
  </si>
  <si>
    <t>POLK</t>
  </si>
  <si>
    <t>LIVINGSTON MUNI</t>
  </si>
  <si>
    <t>AQO</t>
  </si>
  <si>
    <t>LLANO</t>
  </si>
  <si>
    <t>LLANO MUNI</t>
  </si>
  <si>
    <t>50R</t>
  </si>
  <si>
    <t>LOCKHART</t>
  </si>
  <si>
    <t>LOCKHART MUNI</t>
  </si>
  <si>
    <t>LFK</t>
  </si>
  <si>
    <t>ANGELINA</t>
  </si>
  <si>
    <t>ANGELINA COUNTY</t>
  </si>
  <si>
    <t>51R</t>
  </si>
  <si>
    <t>MADISONVILLE</t>
  </si>
  <si>
    <t>MADISON</t>
  </si>
  <si>
    <t>MADISONVILLE MUNI</t>
  </si>
  <si>
    <t>MRF</t>
  </si>
  <si>
    <t>MARFA</t>
  </si>
  <si>
    <t>PRESIDIO</t>
  </si>
  <si>
    <t>MARFA MUNI</t>
  </si>
  <si>
    <t>T15</t>
  </si>
  <si>
    <t>MARLIN</t>
  </si>
  <si>
    <t>FALLS</t>
  </si>
  <si>
    <t>ASL</t>
  </si>
  <si>
    <t>MARSHALL</t>
  </si>
  <si>
    <t>HARRISON</t>
  </si>
  <si>
    <t>HARRISON COUNTY</t>
  </si>
  <si>
    <t>T92</t>
  </si>
  <si>
    <t>MASON</t>
  </si>
  <si>
    <t>MASON COUNTY</t>
  </si>
  <si>
    <t>E48</t>
  </si>
  <si>
    <t>MC CAMEY</t>
  </si>
  <si>
    <t>UPTON</t>
  </si>
  <si>
    <t>UPTON COUNTY</t>
  </si>
  <si>
    <t>2E7</t>
  </si>
  <si>
    <t>MC LEAN</t>
  </si>
  <si>
    <t>GRAY</t>
  </si>
  <si>
    <t>MC LEAN/GRAY COUNTY</t>
  </si>
  <si>
    <t>F21</t>
  </si>
  <si>
    <t>MEMPHIS</t>
  </si>
  <si>
    <t>HALL</t>
  </si>
  <si>
    <t>MEMPHIS MUNI</t>
  </si>
  <si>
    <t>T50</t>
  </si>
  <si>
    <t>MENARD</t>
  </si>
  <si>
    <t>MENARD COUNTY</t>
  </si>
  <si>
    <t>HQZ</t>
  </si>
  <si>
    <t>MESQUITE</t>
  </si>
  <si>
    <t>MESQUITE METRO</t>
  </si>
  <si>
    <t>LXY</t>
  </si>
  <si>
    <t>MEXIA</t>
  </si>
  <si>
    <t>LIMESTONE</t>
  </si>
  <si>
    <t>MEXIA-LIMESTONE CO</t>
  </si>
  <si>
    <t>3E0</t>
  </si>
  <si>
    <t>MIAMI</t>
  </si>
  <si>
    <t>ROBERTS</t>
  </si>
  <si>
    <t>MIAMI-ROBERTS COUNTY</t>
  </si>
  <si>
    <t>MDD</t>
  </si>
  <si>
    <t>MIDLAND</t>
  </si>
  <si>
    <t>MIDLAND AIRPARK</t>
  </si>
  <si>
    <t>JWY</t>
  </si>
  <si>
    <t>MIDLOTHIAN/WAXAHACHIE</t>
  </si>
  <si>
    <t>MID-WAY RGNL</t>
  </si>
  <si>
    <t>JDD</t>
  </si>
  <si>
    <t>MINEOLA/QUITMAN</t>
  </si>
  <si>
    <t>WOOD</t>
  </si>
  <si>
    <t>WOOD COUNTY</t>
  </si>
  <si>
    <t>MWL</t>
  </si>
  <si>
    <t>MINERAL WELLS</t>
  </si>
  <si>
    <t>PARKER</t>
  </si>
  <si>
    <t>E01</t>
  </si>
  <si>
    <t>MONAHANS</t>
  </si>
  <si>
    <t>WARD</t>
  </si>
  <si>
    <t>ROY HURD MEMORIAL</t>
  </si>
  <si>
    <t>F85</t>
  </si>
  <si>
    <t>MORTON</t>
  </si>
  <si>
    <t>COCHRAN</t>
  </si>
  <si>
    <t>COCHRAN COUNTY</t>
  </si>
  <si>
    <t>OSA</t>
  </si>
  <si>
    <t>MOUNT PLEASANT</t>
  </si>
  <si>
    <t>TITUS</t>
  </si>
  <si>
    <t>MOUNT PLEASANT RGNL</t>
  </si>
  <si>
    <t>F53</t>
  </si>
  <si>
    <t>MOUNT VERNON</t>
  </si>
  <si>
    <t>FRANKLIN</t>
  </si>
  <si>
    <t>FRANKLIN COUNTY</t>
  </si>
  <si>
    <t>2T1</t>
  </si>
  <si>
    <t>MULESHOE</t>
  </si>
  <si>
    <t>BAILEY</t>
  </si>
  <si>
    <t>MULESHOE MUNI</t>
  </si>
  <si>
    <t>37F</t>
  </si>
  <si>
    <t>MUNDAY</t>
  </si>
  <si>
    <t>MUNDAY MUNI</t>
  </si>
  <si>
    <t>OCH</t>
  </si>
  <si>
    <t>NACOGDOCHES</t>
  </si>
  <si>
    <t>A L MANGHAM JR. RGNL</t>
  </si>
  <si>
    <t>60R</t>
  </si>
  <si>
    <t>NAVASOTA</t>
  </si>
  <si>
    <t>GRIMES</t>
  </si>
  <si>
    <t>NAVASOTA MUNI</t>
  </si>
  <si>
    <t>BAZ</t>
  </si>
  <si>
    <t>NEW BRAUNFELS</t>
  </si>
  <si>
    <t>GUADALUPE</t>
  </si>
  <si>
    <t>NEW BRAUNFELS RGNL</t>
  </si>
  <si>
    <t>61R</t>
  </si>
  <si>
    <t>NEWTON</t>
  </si>
  <si>
    <t>NEWTON MUNI</t>
  </si>
  <si>
    <t>ODO</t>
  </si>
  <si>
    <t>ECTOR</t>
  </si>
  <si>
    <t>ODESSA-SCHLEMEYER FIELD</t>
  </si>
  <si>
    <t>ONY</t>
  </si>
  <si>
    <t>OLNEY</t>
  </si>
  <si>
    <t>OLNEY MUNI</t>
  </si>
  <si>
    <t>ORG</t>
  </si>
  <si>
    <t>ORANGE</t>
  </si>
  <si>
    <t>ORANGE COUNTY</t>
  </si>
  <si>
    <t>OZA</t>
  </si>
  <si>
    <t>OZONA</t>
  </si>
  <si>
    <t>OZONA MUNI</t>
  </si>
  <si>
    <t>3F6</t>
  </si>
  <si>
    <t>PADUCAH</t>
  </si>
  <si>
    <t>COTTLE</t>
  </si>
  <si>
    <t>DAN E RICHARDS MUNI</t>
  </si>
  <si>
    <t>PSX</t>
  </si>
  <si>
    <t>PALACIOS</t>
  </si>
  <si>
    <t>PALACIOS MUNI</t>
  </si>
  <si>
    <t>PSN</t>
  </si>
  <si>
    <t>PALESTINE</t>
  </si>
  <si>
    <t>ANDERSON</t>
  </si>
  <si>
    <t>PALESTINE MUNI</t>
  </si>
  <si>
    <t>PPA</t>
  </si>
  <si>
    <t>PAMPA</t>
  </si>
  <si>
    <t>PERRY LEFORS FIELD</t>
  </si>
  <si>
    <t>T45</t>
  </si>
  <si>
    <t>PANHANDLE</t>
  </si>
  <si>
    <t>CARSON</t>
  </si>
  <si>
    <t>PANHANDLE-CARSON COUNTY</t>
  </si>
  <si>
    <t>PRX</t>
  </si>
  <si>
    <t>LAMAR</t>
  </si>
  <si>
    <t>COX FIELD</t>
  </si>
  <si>
    <t>T30</t>
  </si>
  <si>
    <t>PEARSALL</t>
  </si>
  <si>
    <t>MC KINLEY FIELD</t>
  </si>
  <si>
    <t>PEQ</t>
  </si>
  <si>
    <t>REEVES</t>
  </si>
  <si>
    <t>PECOS MUNI</t>
  </si>
  <si>
    <t>PYX</t>
  </si>
  <si>
    <t>PERRYTON</t>
  </si>
  <si>
    <t>OCHILTREE</t>
  </si>
  <si>
    <t>PERRYTON OCHILTREE COUNTY</t>
  </si>
  <si>
    <t>T24</t>
  </si>
  <si>
    <t>PINELAND</t>
  </si>
  <si>
    <t>SABINE</t>
  </si>
  <si>
    <t>PINELAND MUNI</t>
  </si>
  <si>
    <t>F98</t>
  </si>
  <si>
    <t>PLAINS</t>
  </si>
  <si>
    <t>YOAKUM COUNTY</t>
  </si>
  <si>
    <t>PVW</t>
  </si>
  <si>
    <t>PLAINVIEW</t>
  </si>
  <si>
    <t>HALE COUNTY</t>
  </si>
  <si>
    <t>PEZ</t>
  </si>
  <si>
    <t>PLEASANTON</t>
  </si>
  <si>
    <t>ATASCOSA</t>
  </si>
  <si>
    <t>PLEASANTON MUNI</t>
  </si>
  <si>
    <t>RAS</t>
  </si>
  <si>
    <t>PORT ARANSAS</t>
  </si>
  <si>
    <t>MUSTANG BEACH</t>
  </si>
  <si>
    <t>PIL</t>
  </si>
  <si>
    <t>PORT ISABEL</t>
  </si>
  <si>
    <t>PORT ISABEL-CAMERON COUNTY</t>
  </si>
  <si>
    <t>PKV</t>
  </si>
  <si>
    <t>PORT LAVACA</t>
  </si>
  <si>
    <t>CALHOUN</t>
  </si>
  <si>
    <t>CALHOUN COUNTY</t>
  </si>
  <si>
    <t>T05</t>
  </si>
  <si>
    <t>PORT MANSFIELD</t>
  </si>
  <si>
    <t>WILLACY</t>
  </si>
  <si>
    <t>CHARLES R JOHNSON</t>
  </si>
  <si>
    <t>5F1</t>
  </si>
  <si>
    <t>POST</t>
  </si>
  <si>
    <t>GARZA</t>
  </si>
  <si>
    <t>POST-GARZA COUNTY MUNI</t>
  </si>
  <si>
    <t>PRS</t>
  </si>
  <si>
    <t>PRESIDIO LELY INTL</t>
  </si>
  <si>
    <t>F01</t>
  </si>
  <si>
    <t>QUANAH</t>
  </si>
  <si>
    <t>HARDEMAN</t>
  </si>
  <si>
    <t>QUANAH MUNI</t>
  </si>
  <si>
    <t>RFG</t>
  </si>
  <si>
    <t>REFUGIO</t>
  </si>
  <si>
    <t>ROOKE FIELD</t>
  </si>
  <si>
    <t>67R</t>
  </si>
  <si>
    <t>RIO GRANDE CITY</t>
  </si>
  <si>
    <t>STARR</t>
  </si>
  <si>
    <t>RIO GRANDE CITY MUNI</t>
  </si>
  <si>
    <t>52F</t>
  </si>
  <si>
    <t>ROANOKE</t>
  </si>
  <si>
    <t>NORTHWEST RGNL</t>
  </si>
  <si>
    <t>RBO</t>
  </si>
  <si>
    <t>ROBSTOWN</t>
  </si>
  <si>
    <t>NUECES COUNTY</t>
  </si>
  <si>
    <t>RCK</t>
  </si>
  <si>
    <t>ROCKDALE</t>
  </si>
  <si>
    <t>H H COFFIELD RGNL</t>
  </si>
  <si>
    <t>RKP</t>
  </si>
  <si>
    <t>ROCKPORT</t>
  </si>
  <si>
    <t>ARANSAS</t>
  </si>
  <si>
    <t>ARANSAS CO</t>
  </si>
  <si>
    <t>ECU</t>
  </si>
  <si>
    <t>ROCKSPRINGS</t>
  </si>
  <si>
    <t>EDWARDS</t>
  </si>
  <si>
    <t>EDWARDS COUNTY</t>
  </si>
  <si>
    <t>F46</t>
  </si>
  <si>
    <t>ROCKWALL</t>
  </si>
  <si>
    <t>RALPH M HALL/ROCKWALL MUNI</t>
  </si>
  <si>
    <t>56F</t>
  </si>
  <si>
    <t>ROTAN/ROBY</t>
  </si>
  <si>
    <t>FISHER</t>
  </si>
  <si>
    <t>FISHER COUNTY</t>
  </si>
  <si>
    <t>SSF</t>
  </si>
  <si>
    <t>BEXAR</t>
  </si>
  <si>
    <t>STINSON MUNI</t>
  </si>
  <si>
    <t>SKF</t>
  </si>
  <si>
    <t>KELLY FLD</t>
  </si>
  <si>
    <t>78R</t>
  </si>
  <si>
    <t>SAN AUGUSTINE</t>
  </si>
  <si>
    <t>SAN AUGUSTINE COUNTY</t>
  </si>
  <si>
    <t>HYI</t>
  </si>
  <si>
    <t>SAN MARCOS</t>
  </si>
  <si>
    <t>SAN MARCOS MUNI</t>
  </si>
  <si>
    <t>81R</t>
  </si>
  <si>
    <t>SAN SABA</t>
  </si>
  <si>
    <t>SAN SABA COUNTY MUNI</t>
  </si>
  <si>
    <t>GNC</t>
  </si>
  <si>
    <t>SEMINOLE</t>
  </si>
  <si>
    <t>GAINES</t>
  </si>
  <si>
    <t>GAINES COUNTY</t>
  </si>
  <si>
    <t>60F</t>
  </si>
  <si>
    <t>SEYMOUR</t>
  </si>
  <si>
    <t>BAYLOR</t>
  </si>
  <si>
    <t>SEYMOUR MUNI</t>
  </si>
  <si>
    <t>2F1</t>
  </si>
  <si>
    <t>SHAMROCK</t>
  </si>
  <si>
    <t>WHEELER</t>
  </si>
  <si>
    <t>SHAMROCK MUNI</t>
  </si>
  <si>
    <t>SWI</t>
  </si>
  <si>
    <t>SHERMAN</t>
  </si>
  <si>
    <t>GRAYSON</t>
  </si>
  <si>
    <t>SHERMAN MUNI</t>
  </si>
  <si>
    <t>GYI</t>
  </si>
  <si>
    <t>SHERMAN/DENISON</t>
  </si>
  <si>
    <t>NORTH TEXAS RGNL/PERRIN FIELD</t>
  </si>
  <si>
    <t>T69</t>
  </si>
  <si>
    <t>SINTON</t>
  </si>
  <si>
    <t>ALFRED C 'BUBBA' THOMAS</t>
  </si>
  <si>
    <t>F49</t>
  </si>
  <si>
    <t>SLATON</t>
  </si>
  <si>
    <t>SLATON MUNI</t>
  </si>
  <si>
    <t>84R</t>
  </si>
  <si>
    <t>SMITHVILLE</t>
  </si>
  <si>
    <t>BASTROP</t>
  </si>
  <si>
    <t>SMITHVILLE CRAWFORD MUNI</t>
  </si>
  <si>
    <t>SNK</t>
  </si>
  <si>
    <t>SNYDER</t>
  </si>
  <si>
    <t>SCURRY</t>
  </si>
  <si>
    <t>WINSTON FIELD</t>
  </si>
  <si>
    <t>SOA</t>
  </si>
  <si>
    <t>SONORA</t>
  </si>
  <si>
    <t>SUTTON</t>
  </si>
  <si>
    <t>SONORA MUNI</t>
  </si>
  <si>
    <t>E42</t>
  </si>
  <si>
    <t>SPEARMAN</t>
  </si>
  <si>
    <t>MAJOR SAMUEL B CORNELIUS FIELD</t>
  </si>
  <si>
    <t>F56</t>
  </si>
  <si>
    <t>STAMFORD</t>
  </si>
  <si>
    <t>ARLEDGE FIELD</t>
  </si>
  <si>
    <t>63F</t>
  </si>
  <si>
    <t>STANTON</t>
  </si>
  <si>
    <t>MARTIN</t>
  </si>
  <si>
    <t>STANTON MUNI</t>
  </si>
  <si>
    <t>SEP</t>
  </si>
  <si>
    <t>STEPHENVILLE</t>
  </si>
  <si>
    <t>STEPHENVILLE CLARK RGNL</t>
  </si>
  <si>
    <t>SLR</t>
  </si>
  <si>
    <t>SULPHUR SPRINGS</t>
  </si>
  <si>
    <t>HOPKINS</t>
  </si>
  <si>
    <t>SULPHUR SPRINGS MUNI</t>
  </si>
  <si>
    <t>X43</t>
  </si>
  <si>
    <t>SUNRAY</t>
  </si>
  <si>
    <t>SWW</t>
  </si>
  <si>
    <t>SWEETWATER</t>
  </si>
  <si>
    <t>NOLAN</t>
  </si>
  <si>
    <t>AVENGER FIELD</t>
  </si>
  <si>
    <t>2F4</t>
  </si>
  <si>
    <t>TAHOKA</t>
  </si>
  <si>
    <t>LYNN</t>
  </si>
  <si>
    <t>T-BAR</t>
  </si>
  <si>
    <t>T74</t>
  </si>
  <si>
    <t>TAYLOR</t>
  </si>
  <si>
    <t>TAYLOR MUNI</t>
  </si>
  <si>
    <t>68F</t>
  </si>
  <si>
    <t>TEAGUE</t>
  </si>
  <si>
    <t>FREESTONE</t>
  </si>
  <si>
    <t>TEAGUE MUNI</t>
  </si>
  <si>
    <t>TPL</t>
  </si>
  <si>
    <t>TEMPLE</t>
  </si>
  <si>
    <t>DRAUGHON-MILLER CENTRAL TEXAS RGNL</t>
  </si>
  <si>
    <t>TRL</t>
  </si>
  <si>
    <t>KAUFMAN</t>
  </si>
  <si>
    <t>TERRELL MUNI</t>
  </si>
  <si>
    <t>72F</t>
  </si>
  <si>
    <t>THROCKMORTON</t>
  </si>
  <si>
    <t>THROCKMORTON MUNI</t>
  </si>
  <si>
    <t>I06</t>
  </si>
  <si>
    <t>TULIA</t>
  </si>
  <si>
    <t>SWISHER</t>
  </si>
  <si>
    <t>CITY OF TULIA/SWISHER COUNTY MUNI</t>
  </si>
  <si>
    <t>UVA</t>
  </si>
  <si>
    <t>UVALDE</t>
  </si>
  <si>
    <t>GARNER FIELD</t>
  </si>
  <si>
    <t>VHN</t>
  </si>
  <si>
    <t>VAN HORN</t>
  </si>
  <si>
    <t>CULBERSON</t>
  </si>
  <si>
    <t>CULBERSON COUNTY</t>
  </si>
  <si>
    <t>E52</t>
  </si>
  <si>
    <t>VEGA</t>
  </si>
  <si>
    <t>OLDHAM</t>
  </si>
  <si>
    <t>OLDHAM COUNTY</t>
  </si>
  <si>
    <t>F05</t>
  </si>
  <si>
    <t>VERNON</t>
  </si>
  <si>
    <t>WILBARGER</t>
  </si>
  <si>
    <t>WILBARGER COUNTY</t>
  </si>
  <si>
    <t>VCT</t>
  </si>
  <si>
    <t>VICTORIA</t>
  </si>
  <si>
    <t>VICTORIA REGIONAL</t>
  </si>
  <si>
    <t>CNW</t>
  </si>
  <si>
    <t>MCLENNAN</t>
  </si>
  <si>
    <t>TSTC WACO</t>
  </si>
  <si>
    <t>PWG</t>
  </si>
  <si>
    <t>MC GREGOR EXECUTIVE</t>
  </si>
  <si>
    <t>F06</t>
  </si>
  <si>
    <t>WELLINGTON</t>
  </si>
  <si>
    <t>COLLINGSWORTH</t>
  </si>
  <si>
    <t>MARIAN AIRPARK</t>
  </si>
  <si>
    <t>TXW</t>
  </si>
  <si>
    <t>WESLACO</t>
  </si>
  <si>
    <t>MID VALLEY</t>
  </si>
  <si>
    <t>ARM</t>
  </si>
  <si>
    <t>WHARTON</t>
  </si>
  <si>
    <t>WHARTON RGNL</t>
  </si>
  <si>
    <t>T59</t>
  </si>
  <si>
    <t>WHEELER MUNI</t>
  </si>
  <si>
    <t>CWC</t>
  </si>
  <si>
    <t>WICHITA</t>
  </si>
  <si>
    <t>KICKAPOO DOWNTOWN</t>
  </si>
  <si>
    <t>76F</t>
  </si>
  <si>
    <t>WILLS POINT</t>
  </si>
  <si>
    <t>VAN ZANDT</t>
  </si>
  <si>
    <t>VAN ZANDT COUNTY RGNL</t>
  </si>
  <si>
    <t>INK</t>
  </si>
  <si>
    <t>WINK</t>
  </si>
  <si>
    <t>WINKLER</t>
  </si>
  <si>
    <t>WINKLER COUNTY</t>
  </si>
  <si>
    <t>T90</t>
  </si>
  <si>
    <t>WINNIE/STOWELL</t>
  </si>
  <si>
    <t>CHAMBERS COUNTY-WINNIE STOWELL</t>
  </si>
  <si>
    <t>F51</t>
  </si>
  <si>
    <t>WINNSBORO</t>
  </si>
  <si>
    <t>WINNSBORO MUNI</t>
  </si>
  <si>
    <t>77F</t>
  </si>
  <si>
    <t>WINTERS</t>
  </si>
  <si>
    <t>WINTERS MUNI</t>
  </si>
  <si>
    <t>09R</t>
  </si>
  <si>
    <t>WOODVILLE</t>
  </si>
  <si>
    <t>TYLER COUNTY</t>
  </si>
  <si>
    <t>T85</t>
  </si>
  <si>
    <t>YOAKUM MUNI</t>
  </si>
  <si>
    <t>APY</t>
  </si>
  <si>
    <t>ZAPATA</t>
  </si>
  <si>
    <t>ZAPATA COUNTY</t>
  </si>
  <si>
    <t>LOC ID</t>
  </si>
  <si>
    <t>DISTRICT</t>
  </si>
  <si>
    <t>FACILITY NAME</t>
  </si>
  <si>
    <t>HUB/CLASSIFICATION</t>
  </si>
  <si>
    <t>PLANNER</t>
  </si>
  <si>
    <t>LATITUDE</t>
  </si>
  <si>
    <t>LONGITUDE</t>
  </si>
  <si>
    <t>CATEGORY</t>
  </si>
  <si>
    <t>STATE RL C</t>
  </si>
  <si>
    <t>COORDS</t>
  </si>
  <si>
    <t>FID</t>
  </si>
  <si>
    <t>REC TYPE</t>
  </si>
  <si>
    <t>FAA SITE NUMBER</t>
  </si>
  <si>
    <t>NPIAS SITE</t>
  </si>
  <si>
    <t>AUS</t>
  </si>
  <si>
    <t>AUSTIN-BERGSTROM INTL</t>
  </si>
  <si>
    <t>L</t>
  </si>
  <si>
    <t>COMMERCIAL</t>
  </si>
  <si>
    <t>CMS</t>
  </si>
  <si>
    <t>-97.670,30.195</t>
  </si>
  <si>
    <t>APT</t>
  </si>
  <si>
    <t>23369.*A</t>
  </si>
  <si>
    <t>48-0359</t>
  </si>
  <si>
    <t>SJT</t>
  </si>
  <si>
    <t>TOM GREEN</t>
  </si>
  <si>
    <t>SAN ANGELO RGNL/MATHIS FIELD</t>
  </si>
  <si>
    <t>N</t>
  </si>
  <si>
    <t>-100.496,31.358</t>
  </si>
  <si>
    <t>24693.*A</t>
  </si>
  <si>
    <t>48-0191</t>
  </si>
  <si>
    <t>SAT</t>
  </si>
  <si>
    <t>SAN ANTONIO INTL</t>
  </si>
  <si>
    <t>M</t>
  </si>
  <si>
    <t>-98.470,29.534</t>
  </si>
  <si>
    <t>24709.*A</t>
  </si>
  <si>
    <t>48-0192</t>
  </si>
  <si>
    <t>BPT</t>
  </si>
  <si>
    <t>BEAUMONT/PORT ARTHUR</t>
  </si>
  <si>
    <t>SOUTHEAST TEXAS RGNL</t>
  </si>
  <si>
    <t>-94.021,29.951</t>
  </si>
  <si>
    <t>23416.*A</t>
  </si>
  <si>
    <t>48-0018</t>
  </si>
  <si>
    <t>HOU</t>
  </si>
  <si>
    <t>WILLIAM P HOBBY</t>
  </si>
  <si>
    <t>-95.279,29.645</t>
  </si>
  <si>
    <t>24071.*A</t>
  </si>
  <si>
    <t>48-0110</t>
  </si>
  <si>
    <t>IAH</t>
  </si>
  <si>
    <t>GEORGE BUSH INTERCONTINENTAL/HOUSTON</t>
  </si>
  <si>
    <t>-95.341,29.984</t>
  </si>
  <si>
    <t>24071.1*A</t>
  </si>
  <si>
    <t>48-0111</t>
  </si>
  <si>
    <t>VICTORIA RGNL</t>
  </si>
  <si>
    <t>Regional</t>
  </si>
  <si>
    <t>-96.918,28.853</t>
  </si>
  <si>
    <t>24971.*A</t>
  </si>
  <si>
    <t>48-0219</t>
  </si>
  <si>
    <t>GGG</t>
  </si>
  <si>
    <t>LONGVIEW</t>
  </si>
  <si>
    <t>EAST TEXAS RGNL</t>
  </si>
  <si>
    <t>-94.711,32.384</t>
  </si>
  <si>
    <t>24239.*A</t>
  </si>
  <si>
    <t>48-0137</t>
  </si>
  <si>
    <t>TYR</t>
  </si>
  <si>
    <t>SMITH</t>
  </si>
  <si>
    <t>TYLER POUNDS RGNL</t>
  </si>
  <si>
    <t>-95.402,32.354</t>
  </si>
  <si>
    <t>24947.*A</t>
  </si>
  <si>
    <t>48-0215</t>
  </si>
  <si>
    <t>AMA</t>
  </si>
  <si>
    <t>POTTER</t>
  </si>
  <si>
    <t>RICK HUSBAND AMARILLO INTL</t>
  </si>
  <si>
    <t>-101.706,35.219</t>
  </si>
  <si>
    <t>23328.*A</t>
  </si>
  <si>
    <t>48-0007</t>
  </si>
  <si>
    <t>SPS</t>
  </si>
  <si>
    <t>SHEPPARD AFB/WICHITA FALLS MUNI</t>
  </si>
  <si>
    <t>-98.492,33.989</t>
  </si>
  <si>
    <t>25029.*A</t>
  </si>
  <si>
    <t>48-0227</t>
  </si>
  <si>
    <t>BRO</t>
  </si>
  <si>
    <t>BROWNSVILLE</t>
  </si>
  <si>
    <t>BROWNSVILLE/SOUTH PADRE ISLAND INTL</t>
  </si>
  <si>
    <t>-97.426,25.907</t>
  </si>
  <si>
    <t>23499.*A</t>
  </si>
  <si>
    <t>48-0031</t>
  </si>
  <si>
    <t>CRP</t>
  </si>
  <si>
    <t>CORPUS CHRISTI INTL</t>
  </si>
  <si>
    <t>-97.501,27.770</t>
  </si>
  <si>
    <t>23657.2*A</t>
  </si>
  <si>
    <t>48-0051</t>
  </si>
  <si>
    <t>-100.927,29.374</t>
  </si>
  <si>
    <t>23745.*A</t>
  </si>
  <si>
    <t>48-0066</t>
  </si>
  <si>
    <t>HRL</t>
  </si>
  <si>
    <t>HARLINGEN</t>
  </si>
  <si>
    <t>VALLEY INTL</t>
  </si>
  <si>
    <t>S</t>
  </si>
  <si>
    <t>-97.654,26.229</t>
  </si>
  <si>
    <t>24012.*A</t>
  </si>
  <si>
    <t>48-0101</t>
  </si>
  <si>
    <t>LRD</t>
  </si>
  <si>
    <t>WEBB</t>
  </si>
  <si>
    <t>LAREDO INTL</t>
  </si>
  <si>
    <t>-99.462,27.544</t>
  </si>
  <si>
    <t>24194.*A</t>
  </si>
  <si>
    <t>48-0136</t>
  </si>
  <si>
    <t>MFE</t>
  </si>
  <si>
    <t>MC ALLEN</t>
  </si>
  <si>
    <t>MC ALLEN MILLER INTL</t>
  </si>
  <si>
    <t>-98.239,26.176</t>
  </si>
  <si>
    <t>24260.*A</t>
  </si>
  <si>
    <t>48-0144</t>
  </si>
  <si>
    <t>DAL</t>
  </si>
  <si>
    <t>DALLAS LOVE FIELD</t>
  </si>
  <si>
    <t>-96.852,32.847</t>
  </si>
  <si>
    <t>23713.*A</t>
  </si>
  <si>
    <t>48-0062</t>
  </si>
  <si>
    <t>DFW</t>
  </si>
  <si>
    <t>DALLAS-FORT WORTH</t>
  </si>
  <si>
    <t>DALLAS/FORT WORTH INTL</t>
  </si>
  <si>
    <t>-97.038,32.897</t>
  </si>
  <si>
    <t>23710.6*A</t>
  </si>
  <si>
    <t>48-0064</t>
  </si>
  <si>
    <t>CLL</t>
  </si>
  <si>
    <t>COLLEGE STATION</t>
  </si>
  <si>
    <t>EASTERWOOD FIELD</t>
  </si>
  <si>
    <t>-96.364,30.589</t>
  </si>
  <si>
    <t>23635.*A</t>
  </si>
  <si>
    <t>48-0047</t>
  </si>
  <si>
    <t>GRK</t>
  </si>
  <si>
    <t>FORT HOOD/KILLEEN</t>
  </si>
  <si>
    <t>ROBERT GRAY AAF</t>
  </si>
  <si>
    <t>-97.829,31.067</t>
  </si>
  <si>
    <t>23882.2*A</t>
  </si>
  <si>
    <t>48-0361</t>
  </si>
  <si>
    <t>ACT</t>
  </si>
  <si>
    <t>WACO RGNL</t>
  </si>
  <si>
    <t>-97.231,31.611</t>
  </si>
  <si>
    <t>24976.*A</t>
  </si>
  <si>
    <t>48-0220</t>
  </si>
  <si>
    <t>ABI</t>
  </si>
  <si>
    <t>ABILENE RGNL</t>
  </si>
  <si>
    <t>-99.682,32.411</t>
  </si>
  <si>
    <t>23287.*A</t>
  </si>
  <si>
    <t>48-0002</t>
  </si>
  <si>
    <t>ELP</t>
  </si>
  <si>
    <t>EL PASO INTL</t>
  </si>
  <si>
    <t>-106.378,31.807</t>
  </si>
  <si>
    <t>23830.*A</t>
  </si>
  <si>
    <t>48-0077</t>
  </si>
  <si>
    <t>LBB</t>
  </si>
  <si>
    <t>LUBBOCK PRESTON SMITH INTL</t>
  </si>
  <si>
    <t>-101.823,33.664</t>
  </si>
  <si>
    <t>24245.*A</t>
  </si>
  <si>
    <t>48-0138</t>
  </si>
  <si>
    <t>MAF</t>
  </si>
  <si>
    <t>MIDLAND INTL</t>
  </si>
  <si>
    <t>-102.202,31.943</t>
  </si>
  <si>
    <t>24353.*A</t>
  </si>
  <si>
    <t>48-0150</t>
  </si>
  <si>
    <t>Sean and David</t>
  </si>
  <si>
    <t>Past Planner</t>
  </si>
  <si>
    <t>Current Planner</t>
  </si>
  <si>
    <t>County</t>
  </si>
  <si>
    <t>David Kirkpatrick</t>
  </si>
  <si>
    <t>Sean Newton</t>
  </si>
  <si>
    <t>Newly Assigned Airports</t>
  </si>
  <si>
    <t>Christian</t>
  </si>
  <si>
    <t>Cat and New Planner</t>
  </si>
  <si>
    <t>Emily Lambert</t>
  </si>
  <si>
    <t>Luis Camargo</t>
  </si>
  <si>
    <t>Cat</t>
  </si>
  <si>
    <t>Matagorda</t>
  </si>
  <si>
    <t>Mollie Klenzendorf</t>
  </si>
  <si>
    <t>Kleberg</t>
  </si>
  <si>
    <t>Menard</t>
  </si>
  <si>
    <t xml:space="preserve">Ben </t>
  </si>
  <si>
    <t>Daniel</t>
  </si>
  <si>
    <t>Williamson</t>
  </si>
  <si>
    <t>Dakota</t>
  </si>
  <si>
    <t>Floyd</t>
  </si>
  <si>
    <t>89TE</t>
  </si>
  <si>
    <t>54F</t>
  </si>
  <si>
    <t>ROBERT LEE</t>
  </si>
  <si>
    <t>COKE</t>
  </si>
  <si>
    <t>16TX</t>
  </si>
  <si>
    <t>LocID</t>
  </si>
  <si>
    <t>Owner-
ship</t>
  </si>
  <si>
    <t>Svc Lvl
(FY25)</t>
  </si>
  <si>
    <t>Hub
(FY25)</t>
  </si>
  <si>
    <t>Role
(FY25)</t>
  </si>
  <si>
    <t>PU</t>
  </si>
  <si>
    <t>P</t>
  </si>
  <si>
    <t>Hub</t>
  </si>
  <si>
    <t>GA</t>
  </si>
  <si>
    <t>Basic</t>
  </si>
  <si>
    <t>Local</t>
  </si>
  <si>
    <t>R</t>
  </si>
  <si>
    <t>National</t>
  </si>
  <si>
    <t>Unclassified</t>
  </si>
  <si>
    <t>CS</t>
  </si>
  <si>
    <t>PR</t>
  </si>
  <si>
    <t>MR</t>
  </si>
  <si>
    <t>MA</t>
  </si>
  <si>
    <t>Sean</t>
  </si>
  <si>
    <t>Sean and Cat</t>
  </si>
  <si>
    <t>Number of Airports by District</t>
  </si>
  <si>
    <t>Number of Airports</t>
  </si>
  <si>
    <t>Number of Airports by Planner</t>
  </si>
  <si>
    <t>Number of Airports (Planner)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</si>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</sst>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MS Sans Serif"/>
      <family val="2"/>
    </font>
    <font>
      <b/>
      <sz val="9"/>
      <color theme="0"/>
      <name val="Arial Narrow"/>
      <family val="2"/>
    </font>
    <font>
      <sz val="10"/>
      <color theme="0" tint="-4.9989318521683403E-2"/>
      <name val="Arial Narrow"/>
      <family val="2"/>
    </font>
    <font>
      <b/>
      <sz val="13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2" tint="-0.89999084444715716"/>
      <name val="Calibri"/>
      <family val="2"/>
      <scheme val="minor"/>
    </font>
    <font>
      <b/>
      <sz val="13"/>
      <color theme="3" tint="-0.499984740745262"/>
      <name val="Calibri"/>
      <family val="2"/>
      <scheme val="minor"/>
    </font>
    <font>
      <b/>
      <sz val="13"/>
      <color theme="1" tint="0.1499984740745262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3"/>
      <color theme="5" tint="-0.499984740745262"/>
      <name val="Calibri"/>
      <family val="2"/>
      <scheme val="minor"/>
    </font>
  </fonts>
  <fills count="8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90C1"/>
        <bgColor indexed="64"/>
      </patternFill>
    </fill>
    <fill>
      <patternFill patternType="solid">
        <fgColor rgb="FFEFC9EC"/>
        <bgColor indexed="64"/>
      </patternFill>
    </fill>
    <fill>
      <patternFill patternType="solid">
        <fgColor rgb="FFB3A387"/>
        <bgColor indexed="64"/>
      </patternFill>
    </fill>
    <fill>
      <patternFill patternType="solid">
        <fgColor rgb="FFE0D4CA"/>
        <bgColor indexed="64"/>
      </patternFill>
    </fill>
    <fill>
      <patternFill patternType="solid">
        <fgColor rgb="FFE9A223"/>
        <bgColor indexed="64"/>
      </patternFill>
    </fill>
    <fill>
      <patternFill patternType="solid">
        <fgColor rgb="FFF7C28D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2CAE2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A5034"/>
        <bgColor indexed="64"/>
      </patternFill>
    </fill>
    <fill>
      <patternFill patternType="solid">
        <fgColor rgb="FFF9ADA5"/>
        <bgColor indexed="64"/>
      </patternFill>
    </fill>
    <fill>
      <patternFill patternType="solid">
        <fgColor rgb="FFFFA833"/>
        <bgColor indexed="64"/>
      </patternFill>
    </fill>
    <fill>
      <patternFill patternType="solid">
        <fgColor rgb="FFFFE6C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CF9F"/>
        <bgColor indexed="64"/>
      </patternFill>
    </fill>
    <fill>
      <patternFill patternType="solid">
        <fgColor rgb="FFB0F6E4"/>
        <bgColor indexed="64"/>
      </patternFill>
    </fill>
    <fill>
      <patternFill patternType="solid">
        <fgColor rgb="FFC7F9EC"/>
        <bgColor indexed="64"/>
      </patternFill>
    </fill>
    <fill>
      <patternFill patternType="solid">
        <fgColor rgb="FF78F0D1"/>
        <bgColor indexed="64"/>
      </patternFill>
    </fill>
    <fill>
      <patternFill patternType="solid">
        <fgColor rgb="FFF5A573"/>
        <bgColor indexed="64"/>
      </patternFill>
    </fill>
    <fill>
      <patternFill patternType="solid">
        <fgColor rgb="FFFAD4BC"/>
        <bgColor indexed="64"/>
      </patternFill>
    </fill>
    <fill>
      <patternFill patternType="solid">
        <fgColor rgb="FFFFD5A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4ECBA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6E6E6"/>
        <bgColor rgb="FFE6E6E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46">
    <xf numFmtId="0" fontId="0" fillId="0" borderId="0"/>
    <xf numFmtId="0" fontId="7" fillId="55" borderId="3">
      <alignment horizontal="left"/>
    </xf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4" fillId="57" borderId="0" applyNumberFormat="0" applyBorder="0" applyAlignment="0" applyProtection="0"/>
    <xf numFmtId="0" fontId="15" fillId="59" borderId="7" applyNumberFormat="0" applyAlignment="0" applyProtection="0"/>
    <xf numFmtId="0" fontId="16" fillId="60" borderId="8" applyNumberFormat="0" applyAlignment="0" applyProtection="0"/>
    <xf numFmtId="0" fontId="17" fillId="60" borderId="7" applyNumberFormat="0" applyAlignment="0" applyProtection="0"/>
    <xf numFmtId="0" fontId="18" fillId="0" borderId="9" applyNumberFormat="0" applyFill="0" applyAlignment="0" applyProtection="0"/>
    <xf numFmtId="0" fontId="19" fillId="61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2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65" borderId="0" applyNumberFormat="0" applyBorder="0" applyAlignment="0" applyProtection="0"/>
    <xf numFmtId="0" fontId="22" fillId="67" borderId="0" applyNumberFormat="0" applyBorder="0" applyAlignment="0" applyProtection="0"/>
    <xf numFmtId="0" fontId="8" fillId="68" borderId="0" applyNumberFormat="0" applyBorder="0" applyAlignment="0" applyProtection="0"/>
    <xf numFmtId="0" fontId="8" fillId="69" borderId="0" applyNumberFormat="0" applyBorder="0" applyAlignment="0" applyProtection="0"/>
    <xf numFmtId="0" fontId="22" fillId="71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22" fillId="75" borderId="0" applyNumberFormat="0" applyBorder="0" applyAlignment="0" applyProtection="0"/>
    <xf numFmtId="0" fontId="8" fillId="76" borderId="0" applyNumberFormat="0" applyBorder="0" applyAlignment="0" applyProtection="0"/>
    <xf numFmtId="0" fontId="8" fillId="77" borderId="0" applyNumberFormat="0" applyBorder="0" applyAlignment="0" applyProtection="0"/>
    <xf numFmtId="0" fontId="22" fillId="79" borderId="0" applyNumberFormat="0" applyBorder="0" applyAlignment="0" applyProtection="0"/>
    <xf numFmtId="0" fontId="8" fillId="80" borderId="0" applyNumberFormat="0" applyBorder="0" applyAlignment="0" applyProtection="0"/>
    <xf numFmtId="0" fontId="8" fillId="81" borderId="0" applyNumberFormat="0" applyBorder="0" applyAlignment="0" applyProtection="0"/>
    <xf numFmtId="0" fontId="22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5" borderId="0" applyNumberFormat="0" applyBorder="0" applyAlignment="0" applyProtection="0"/>
    <xf numFmtId="0" fontId="23" fillId="0" borderId="0"/>
    <xf numFmtId="0" fontId="22" fillId="66" borderId="0" applyNumberFormat="0" applyBorder="0" applyAlignment="0" applyProtection="0"/>
    <xf numFmtId="0" fontId="22" fillId="70" borderId="0" applyNumberFormat="0" applyBorder="0" applyAlignment="0" applyProtection="0"/>
    <xf numFmtId="0" fontId="22" fillId="74" borderId="0" applyNumberFormat="0" applyBorder="0" applyAlignment="0" applyProtection="0"/>
    <xf numFmtId="0" fontId="22" fillId="78" borderId="0" applyNumberFormat="0" applyBorder="0" applyAlignment="0" applyProtection="0"/>
    <xf numFmtId="0" fontId="22" fillId="82" borderId="0" applyNumberFormat="0" applyBorder="0" applyAlignment="0" applyProtection="0"/>
    <xf numFmtId="0" fontId="22" fillId="86" borderId="0" applyNumberFormat="0" applyBorder="0" applyAlignment="0" applyProtection="0"/>
    <xf numFmtId="0" fontId="25" fillId="58" borderId="0" applyNumberFormat="0" applyBorder="0" applyAlignment="0" applyProtection="0"/>
    <xf numFmtId="0" fontId="8" fillId="0" borderId="0"/>
    <xf numFmtId="0" fontId="8" fillId="62" borderId="11" applyNumberFormat="0" applyFont="0" applyAlignment="0" applyProtection="0"/>
    <xf numFmtId="0" fontId="26" fillId="0" borderId="0" applyNumberFormat="0" applyFill="0" applyBorder="0" applyAlignment="0" applyProtection="0"/>
    <xf numFmtId="0" fontId="8" fillId="0" borderId="0"/>
    <xf numFmtId="0" fontId="8" fillId="62" borderId="11" applyNumberFormat="0" applyFont="0" applyAlignment="0" applyProtection="0"/>
    <xf numFmtId="0" fontId="8" fillId="64" borderId="0" applyNumberFormat="0" applyBorder="0" applyAlignment="0" applyProtection="0"/>
    <xf numFmtId="0" fontId="8" fillId="65" borderId="0" applyNumberFormat="0" applyBorder="0" applyAlignment="0" applyProtection="0"/>
    <xf numFmtId="0" fontId="8" fillId="68" borderId="0" applyNumberFormat="0" applyBorder="0" applyAlignment="0" applyProtection="0"/>
    <xf numFmtId="0" fontId="8" fillId="69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8" fillId="76" borderId="0" applyNumberFormat="0" applyBorder="0" applyAlignment="0" applyProtection="0"/>
    <xf numFmtId="0" fontId="8" fillId="77" borderId="0" applyNumberFormat="0" applyBorder="0" applyAlignment="0" applyProtection="0"/>
    <xf numFmtId="0" fontId="8" fillId="80" borderId="0" applyNumberFormat="0" applyBorder="0" applyAlignment="0" applyProtection="0"/>
    <xf numFmtId="0" fontId="8" fillId="81" borderId="0" applyNumberFormat="0" applyBorder="0" applyAlignment="0" applyProtection="0"/>
    <xf numFmtId="0" fontId="8" fillId="84" borderId="0" applyNumberFormat="0" applyBorder="0" applyAlignment="0" applyProtection="0"/>
    <xf numFmtId="0" fontId="8" fillId="85" borderId="0" applyNumberFormat="0" applyBorder="0" applyAlignment="0" applyProtection="0"/>
    <xf numFmtId="0" fontId="27" fillId="0" borderId="0"/>
    <xf numFmtId="0" fontId="8" fillId="64" borderId="0" applyNumberFormat="0" applyBorder="0" applyAlignment="0" applyProtection="0"/>
    <xf numFmtId="0" fontId="8" fillId="68" borderId="0" applyNumberFormat="0" applyBorder="0" applyAlignment="0" applyProtection="0"/>
    <xf numFmtId="0" fontId="8" fillId="72" borderId="0" applyNumberFormat="0" applyBorder="0" applyAlignment="0" applyProtection="0"/>
    <xf numFmtId="0" fontId="8" fillId="76" borderId="0" applyNumberFormat="0" applyBorder="0" applyAlignment="0" applyProtection="0"/>
    <xf numFmtId="0" fontId="8" fillId="80" borderId="0" applyNumberFormat="0" applyBorder="0" applyAlignment="0" applyProtection="0"/>
    <xf numFmtId="0" fontId="8" fillId="84" borderId="0" applyNumberFormat="0" applyBorder="0" applyAlignment="0" applyProtection="0"/>
    <xf numFmtId="0" fontId="8" fillId="65" borderId="0" applyNumberFormat="0" applyBorder="0" applyAlignment="0" applyProtection="0"/>
    <xf numFmtId="0" fontId="8" fillId="69" borderId="0" applyNumberFormat="0" applyBorder="0" applyAlignment="0" applyProtection="0"/>
    <xf numFmtId="0" fontId="8" fillId="73" borderId="0" applyNumberFormat="0" applyBorder="0" applyAlignment="0" applyProtection="0"/>
    <xf numFmtId="0" fontId="8" fillId="77" borderId="0" applyNumberFormat="0" applyBorder="0" applyAlignment="0" applyProtection="0"/>
    <xf numFmtId="0" fontId="8" fillId="81" borderId="0" applyNumberFormat="0" applyBorder="0" applyAlignment="0" applyProtection="0"/>
    <xf numFmtId="0" fontId="8" fillId="85" borderId="0" applyNumberFormat="0" applyBorder="0" applyAlignment="0" applyProtection="0"/>
    <xf numFmtId="0" fontId="8" fillId="0" borderId="0"/>
    <xf numFmtId="0" fontId="8" fillId="62" borderId="11" applyNumberFormat="0" applyFont="0" applyAlignment="0" applyProtection="0"/>
    <xf numFmtId="0" fontId="8" fillId="0" borderId="0"/>
    <xf numFmtId="0" fontId="8" fillId="62" borderId="11" applyNumberFormat="0" applyFont="0" applyAlignment="0" applyProtection="0"/>
    <xf numFmtId="0" fontId="8" fillId="64" borderId="0" applyNumberFormat="0" applyBorder="0" applyAlignment="0" applyProtection="0"/>
    <xf numFmtId="0" fontId="8" fillId="65" borderId="0" applyNumberFormat="0" applyBorder="0" applyAlignment="0" applyProtection="0"/>
    <xf numFmtId="0" fontId="8" fillId="68" borderId="0" applyNumberFormat="0" applyBorder="0" applyAlignment="0" applyProtection="0"/>
    <xf numFmtId="0" fontId="8" fillId="69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8" fillId="76" borderId="0" applyNumberFormat="0" applyBorder="0" applyAlignment="0" applyProtection="0"/>
    <xf numFmtId="0" fontId="8" fillId="77" borderId="0" applyNumberFormat="0" applyBorder="0" applyAlignment="0" applyProtection="0"/>
    <xf numFmtId="0" fontId="8" fillId="80" borderId="0" applyNumberFormat="0" applyBorder="0" applyAlignment="0" applyProtection="0"/>
    <xf numFmtId="0" fontId="8" fillId="81" borderId="0" applyNumberFormat="0" applyBorder="0" applyAlignment="0" applyProtection="0"/>
    <xf numFmtId="0" fontId="8" fillId="84" borderId="0" applyNumberFormat="0" applyBorder="0" applyAlignment="0" applyProtection="0"/>
    <xf numFmtId="0" fontId="8" fillId="85" borderId="0" applyNumberFormat="0" applyBorder="0" applyAlignment="0" applyProtection="0"/>
    <xf numFmtId="0" fontId="8" fillId="64" borderId="0" applyNumberFormat="0" applyBorder="0" applyAlignment="0" applyProtection="0"/>
    <xf numFmtId="0" fontId="8" fillId="68" borderId="0" applyNumberFormat="0" applyBorder="0" applyAlignment="0" applyProtection="0"/>
    <xf numFmtId="0" fontId="8" fillId="72" borderId="0" applyNumberFormat="0" applyBorder="0" applyAlignment="0" applyProtection="0"/>
    <xf numFmtId="0" fontId="8" fillId="76" borderId="0" applyNumberFormat="0" applyBorder="0" applyAlignment="0" applyProtection="0"/>
    <xf numFmtId="0" fontId="8" fillId="80" borderId="0" applyNumberFormat="0" applyBorder="0" applyAlignment="0" applyProtection="0"/>
    <xf numFmtId="0" fontId="8" fillId="84" borderId="0" applyNumberFormat="0" applyBorder="0" applyAlignment="0" applyProtection="0"/>
    <xf numFmtId="0" fontId="8" fillId="65" borderId="0" applyNumberFormat="0" applyBorder="0" applyAlignment="0" applyProtection="0"/>
    <xf numFmtId="0" fontId="8" fillId="69" borderId="0" applyNumberFormat="0" applyBorder="0" applyAlignment="0" applyProtection="0"/>
    <xf numFmtId="0" fontId="8" fillId="73" borderId="0" applyNumberFormat="0" applyBorder="0" applyAlignment="0" applyProtection="0"/>
    <xf numFmtId="0" fontId="8" fillId="77" borderId="0" applyNumberFormat="0" applyBorder="0" applyAlignment="0" applyProtection="0"/>
    <xf numFmtId="0" fontId="8" fillId="81" borderId="0" applyNumberFormat="0" applyBorder="0" applyAlignment="0" applyProtection="0"/>
    <xf numFmtId="0" fontId="8" fillId="85" borderId="0" applyNumberFormat="0" applyBorder="0" applyAlignment="0" applyProtection="0"/>
    <xf numFmtId="0" fontId="8" fillId="0" borderId="0"/>
    <xf numFmtId="0" fontId="8" fillId="62" borderId="11" applyNumberFormat="0" applyFont="0" applyAlignment="0" applyProtection="0"/>
    <xf numFmtId="0" fontId="8" fillId="0" borderId="0"/>
    <xf numFmtId="0" fontId="8" fillId="62" borderId="11" applyNumberFormat="0" applyFont="0" applyAlignment="0" applyProtection="0"/>
    <xf numFmtId="0" fontId="8" fillId="64" borderId="0" applyNumberFormat="0" applyBorder="0" applyAlignment="0" applyProtection="0"/>
    <xf numFmtId="0" fontId="8" fillId="65" borderId="0" applyNumberFormat="0" applyBorder="0" applyAlignment="0" applyProtection="0"/>
    <xf numFmtId="0" fontId="8" fillId="68" borderId="0" applyNumberFormat="0" applyBorder="0" applyAlignment="0" applyProtection="0"/>
    <xf numFmtId="0" fontId="8" fillId="69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8" fillId="76" borderId="0" applyNumberFormat="0" applyBorder="0" applyAlignment="0" applyProtection="0"/>
    <xf numFmtId="0" fontId="8" fillId="77" borderId="0" applyNumberFormat="0" applyBorder="0" applyAlignment="0" applyProtection="0"/>
    <xf numFmtId="0" fontId="8" fillId="80" borderId="0" applyNumberFormat="0" applyBorder="0" applyAlignment="0" applyProtection="0"/>
    <xf numFmtId="0" fontId="8" fillId="81" borderId="0" applyNumberFormat="0" applyBorder="0" applyAlignment="0" applyProtection="0"/>
    <xf numFmtId="0" fontId="8" fillId="84" borderId="0" applyNumberFormat="0" applyBorder="0" applyAlignment="0" applyProtection="0"/>
    <xf numFmtId="0" fontId="8" fillId="85" borderId="0" applyNumberFormat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8" fillId="62" borderId="11" applyNumberFormat="0" applyFont="0" applyAlignment="0" applyProtection="0"/>
    <xf numFmtId="0" fontId="8" fillId="64" borderId="0" applyNumberFormat="0" applyBorder="0" applyAlignment="0" applyProtection="0"/>
    <xf numFmtId="0" fontId="8" fillId="65" borderId="0" applyNumberFormat="0" applyBorder="0" applyAlignment="0" applyProtection="0"/>
    <xf numFmtId="0" fontId="8" fillId="68" borderId="0" applyNumberFormat="0" applyBorder="0" applyAlignment="0" applyProtection="0"/>
    <xf numFmtId="0" fontId="8" fillId="69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8" fillId="76" borderId="0" applyNumberFormat="0" applyBorder="0" applyAlignment="0" applyProtection="0"/>
    <xf numFmtId="0" fontId="8" fillId="77" borderId="0" applyNumberFormat="0" applyBorder="0" applyAlignment="0" applyProtection="0"/>
    <xf numFmtId="0" fontId="8" fillId="80" borderId="0" applyNumberFormat="0" applyBorder="0" applyAlignment="0" applyProtection="0"/>
    <xf numFmtId="0" fontId="8" fillId="81" borderId="0" applyNumberFormat="0" applyBorder="0" applyAlignment="0" applyProtection="0"/>
    <xf numFmtId="0" fontId="8" fillId="84" borderId="0" applyNumberFormat="0" applyBorder="0" applyAlignment="0" applyProtection="0"/>
    <xf numFmtId="0" fontId="8" fillId="85" borderId="0" applyNumberFormat="0" applyBorder="0" applyAlignment="0" applyProtection="0"/>
    <xf numFmtId="0" fontId="8" fillId="0" borderId="0"/>
    <xf numFmtId="0" fontId="8" fillId="62" borderId="11" applyNumberFormat="0" applyFont="0" applyAlignment="0" applyProtection="0"/>
    <xf numFmtId="0" fontId="8" fillId="64" borderId="0" applyNumberFormat="0" applyBorder="0" applyAlignment="0" applyProtection="0"/>
    <xf numFmtId="0" fontId="8" fillId="65" borderId="0" applyNumberFormat="0" applyBorder="0" applyAlignment="0" applyProtection="0"/>
    <xf numFmtId="0" fontId="8" fillId="68" borderId="0" applyNumberFormat="0" applyBorder="0" applyAlignment="0" applyProtection="0"/>
    <xf numFmtId="0" fontId="8" fillId="69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8" fillId="76" borderId="0" applyNumberFormat="0" applyBorder="0" applyAlignment="0" applyProtection="0"/>
    <xf numFmtId="0" fontId="8" fillId="77" borderId="0" applyNumberFormat="0" applyBorder="0" applyAlignment="0" applyProtection="0"/>
    <xf numFmtId="0" fontId="8" fillId="80" borderId="0" applyNumberFormat="0" applyBorder="0" applyAlignment="0" applyProtection="0"/>
    <xf numFmtId="0" fontId="8" fillId="81" borderId="0" applyNumberFormat="0" applyBorder="0" applyAlignment="0" applyProtection="0"/>
    <xf numFmtId="0" fontId="8" fillId="84" borderId="0" applyNumberFormat="0" applyBorder="0" applyAlignment="0" applyProtection="0"/>
    <xf numFmtId="0" fontId="8" fillId="85" borderId="0" applyNumberFormat="0" applyBorder="0" applyAlignment="0" applyProtection="0"/>
    <xf numFmtId="0" fontId="8" fillId="0" borderId="0"/>
  </cellStyleXfs>
  <cellXfs count="124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28" borderId="2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54" borderId="2" xfId="0" applyFill="1" applyBorder="1" applyAlignment="1">
      <alignment horizontal="right"/>
    </xf>
    <xf numFmtId="0" fontId="0" fillId="54" borderId="2" xfId="0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54" borderId="2" xfId="0" applyFont="1" applyFill="1" applyBorder="1" applyAlignment="1">
      <alignment horizontal="right" vertical="center" wrapText="1"/>
    </xf>
    <xf numFmtId="0" fontId="3" fillId="5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54" borderId="2" xfId="0" applyFill="1" applyBorder="1" applyAlignment="1">
      <alignment horizontal="right" wrapText="1"/>
    </xf>
    <xf numFmtId="0" fontId="0" fillId="54" borderId="2" xfId="0" applyFill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4" fillId="0" borderId="0" xfId="34" applyFont="1" applyAlignment="1">
      <alignment horizontal="center" vertical="center"/>
    </xf>
    <xf numFmtId="0" fontId="24" fillId="0" borderId="0" xfId="34" applyFont="1" applyAlignment="1">
      <alignment horizontal="left" vertical="center"/>
    </xf>
    <xf numFmtId="0" fontId="24" fillId="24" borderId="13" xfId="34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24" fillId="24" borderId="16" xfId="34" applyFont="1" applyFill="1" applyBorder="1" applyAlignment="1">
      <alignment horizontal="center" vertical="center"/>
    </xf>
    <xf numFmtId="0" fontId="24" fillId="24" borderId="18" xfId="34" applyFont="1" applyFill="1" applyBorder="1" applyAlignment="1">
      <alignment horizontal="center" vertical="center"/>
    </xf>
    <xf numFmtId="0" fontId="28" fillId="87" borderId="19" xfId="34" applyFont="1" applyFill="1" applyBorder="1" applyAlignment="1">
      <alignment horizontal="center" vertical="center" wrapText="1"/>
    </xf>
    <xf numFmtId="0" fontId="28" fillId="87" borderId="20" xfId="34" applyFont="1" applyFill="1" applyBorder="1" applyAlignment="1">
      <alignment horizontal="center" vertical="center" wrapText="1"/>
    </xf>
    <xf numFmtId="0" fontId="28" fillId="87" borderId="21" xfId="34" applyFont="1" applyFill="1" applyBorder="1" applyAlignment="1">
      <alignment horizontal="center" vertical="center" wrapText="1"/>
    </xf>
    <xf numFmtId="0" fontId="24" fillId="24" borderId="15" xfId="34" applyFont="1" applyFill="1" applyBorder="1" applyAlignment="1">
      <alignment horizontal="center" vertical="center"/>
    </xf>
    <xf numFmtId="0" fontId="24" fillId="24" borderId="14" xfId="34" applyFont="1" applyFill="1" applyBorder="1" applyAlignment="1">
      <alignment horizontal="center" vertical="center"/>
    </xf>
    <xf numFmtId="0" fontId="24" fillId="24" borderId="17" xfId="34" applyFont="1" applyFill="1" applyBorder="1" applyAlignment="1">
      <alignment horizontal="center" vertical="center"/>
    </xf>
    <xf numFmtId="0" fontId="29" fillId="24" borderId="13" xfId="34" applyFont="1" applyFill="1" applyBorder="1" applyAlignment="1">
      <alignment horizontal="center" vertical="center"/>
    </xf>
    <xf numFmtId="0" fontId="11" fillId="0" borderId="5" xfId="3" applyAlignment="1">
      <alignment horizontal="left" wrapText="1"/>
    </xf>
    <xf numFmtId="0" fontId="11" fillId="0" borderId="5" xfId="3"/>
    <xf numFmtId="0" fontId="11" fillId="2" borderId="5" xfId="3" applyFill="1" applyAlignment="1">
      <alignment horizontal="center"/>
    </xf>
    <xf numFmtId="0" fontId="11" fillId="10" borderId="5" xfId="3" applyFill="1" applyAlignment="1">
      <alignment horizontal="center"/>
    </xf>
    <xf numFmtId="0" fontId="11" fillId="14" borderId="5" xfId="3" applyFill="1" applyAlignment="1">
      <alignment horizontal="center"/>
    </xf>
    <xf numFmtId="0" fontId="11" fillId="0" borderId="5" xfId="3" applyAlignment="1">
      <alignment horizontal="center"/>
    </xf>
    <xf numFmtId="0" fontId="11" fillId="12" borderId="5" xfId="3" applyFill="1" applyAlignment="1">
      <alignment horizontal="center" wrapText="1"/>
    </xf>
    <xf numFmtId="0" fontId="11" fillId="23" borderId="5" xfId="3" applyFill="1" applyAlignment="1">
      <alignment horizontal="center"/>
    </xf>
    <xf numFmtId="0" fontId="11" fillId="44" borderId="5" xfId="3" applyFill="1" applyAlignment="1">
      <alignment horizontal="center"/>
    </xf>
    <xf numFmtId="0" fontId="11" fillId="6" borderId="5" xfId="3" applyFill="1" applyAlignment="1">
      <alignment horizontal="center"/>
    </xf>
    <xf numFmtId="0" fontId="11" fillId="40" borderId="5" xfId="3" applyFill="1" applyAlignment="1">
      <alignment horizontal="center"/>
    </xf>
    <xf numFmtId="0" fontId="12" fillId="9" borderId="6" xfId="4" applyFill="1" applyAlignment="1">
      <alignment horizontal="center"/>
    </xf>
    <xf numFmtId="0" fontId="12" fillId="18" borderId="6" xfId="4" applyFill="1" applyAlignment="1">
      <alignment horizontal="center"/>
    </xf>
    <xf numFmtId="0" fontId="12" fillId="30" borderId="6" xfId="4" applyFill="1" applyAlignment="1">
      <alignment horizontal="center"/>
    </xf>
    <xf numFmtId="0" fontId="12" fillId="37" borderId="6" xfId="4" applyFill="1" applyAlignment="1">
      <alignment horizontal="center"/>
    </xf>
    <xf numFmtId="0" fontId="12" fillId="24" borderId="6" xfId="4" applyFill="1" applyAlignment="1">
      <alignment horizontal="center"/>
    </xf>
    <xf numFmtId="0" fontId="12" fillId="28" borderId="6" xfId="4" applyFill="1" applyAlignment="1">
      <alignment horizontal="center"/>
    </xf>
    <xf numFmtId="0" fontId="12" fillId="13" borderId="6" xfId="4" applyFill="1" applyAlignment="1">
      <alignment horizontal="center"/>
    </xf>
    <xf numFmtId="0" fontId="12" fillId="7" borderId="6" xfId="4" applyFill="1" applyAlignment="1">
      <alignment horizontal="center"/>
    </xf>
    <xf numFmtId="0" fontId="12" fillId="26" borderId="6" xfId="4" applyFill="1" applyAlignment="1">
      <alignment horizontal="center"/>
    </xf>
    <xf numFmtId="0" fontId="12" fillId="33" borderId="6" xfId="4" applyFill="1" applyAlignment="1">
      <alignment horizontal="center"/>
    </xf>
    <xf numFmtId="0" fontId="12" fillId="42" borderId="6" xfId="4" applyFill="1" applyAlignment="1">
      <alignment horizontal="center"/>
    </xf>
    <xf numFmtId="0" fontId="12" fillId="43" borderId="6" xfId="4" applyFill="1" applyAlignment="1">
      <alignment horizontal="center"/>
    </xf>
    <xf numFmtId="0" fontId="12" fillId="15" borderId="6" xfId="4" applyFill="1" applyAlignment="1">
      <alignment horizontal="center"/>
    </xf>
    <xf numFmtId="0" fontId="12" fillId="22" borderId="6" xfId="4" applyFill="1" applyAlignment="1">
      <alignment horizontal="center" wrapText="1"/>
    </xf>
    <xf numFmtId="0" fontId="12" fillId="53" borderId="6" xfId="4" applyFill="1" applyAlignment="1">
      <alignment horizontal="center"/>
    </xf>
    <xf numFmtId="0" fontId="12" fillId="51" borderId="6" xfId="4" applyFill="1" applyAlignment="1">
      <alignment horizontal="center"/>
    </xf>
    <xf numFmtId="0" fontId="12" fillId="49" borderId="6" xfId="4" applyFill="1" applyAlignment="1">
      <alignment horizontal="center"/>
    </xf>
    <xf numFmtId="0" fontId="12" fillId="47" borderId="6" xfId="4" applyFill="1" applyAlignment="1">
      <alignment horizontal="center"/>
    </xf>
    <xf numFmtId="0" fontId="12" fillId="3" borderId="6" xfId="4" applyFill="1" applyAlignment="1">
      <alignment horizontal="center"/>
    </xf>
    <xf numFmtId="0" fontId="12" fillId="11" borderId="6" xfId="4" applyFill="1" applyAlignment="1">
      <alignment horizontal="center"/>
    </xf>
    <xf numFmtId="0" fontId="12" fillId="20" borderId="6" xfId="4" applyFill="1" applyAlignment="1">
      <alignment horizontal="center"/>
    </xf>
    <xf numFmtId="0" fontId="12" fillId="46" borderId="6" xfId="4" applyFill="1" applyAlignment="1">
      <alignment horizontal="center"/>
    </xf>
    <xf numFmtId="0" fontId="11" fillId="0" borderId="5" xfId="3" applyAlignment="1">
      <alignment horizontal="left"/>
    </xf>
    <xf numFmtId="0" fontId="12" fillId="15" borderId="6" xfId="4" applyFill="1" applyAlignment="1">
      <alignment horizontal="center" wrapText="1"/>
    </xf>
    <xf numFmtId="0" fontId="12" fillId="46" borderId="6" xfId="4" applyFill="1" applyAlignment="1">
      <alignment horizontal="center" wrapText="1"/>
    </xf>
    <xf numFmtId="0" fontId="12" fillId="0" borderId="6" xfId="4" applyAlignment="1">
      <alignment horizontal="center"/>
    </xf>
    <xf numFmtId="0" fontId="30" fillId="10" borderId="5" xfId="3" applyFont="1" applyFill="1" applyAlignment="1">
      <alignment horizontal="center"/>
    </xf>
    <xf numFmtId="0" fontId="30" fillId="5" borderId="5" xfId="3" applyFont="1" applyFill="1" applyAlignment="1">
      <alignment horizontal="center"/>
    </xf>
    <xf numFmtId="0" fontId="31" fillId="5" borderId="6" xfId="4" applyFont="1" applyFill="1" applyAlignment="1">
      <alignment horizontal="center"/>
    </xf>
    <xf numFmtId="0" fontId="30" fillId="14" borderId="5" xfId="3" applyFont="1" applyFill="1" applyAlignment="1">
      <alignment horizontal="center"/>
    </xf>
    <xf numFmtId="0" fontId="30" fillId="14" borderId="5" xfId="3" applyFont="1" applyFill="1" applyAlignment="1">
      <alignment horizontal="center" wrapText="1"/>
    </xf>
    <xf numFmtId="0" fontId="32" fillId="4" borderId="5" xfId="3" applyFont="1" applyFill="1" applyAlignment="1">
      <alignment horizontal="center"/>
    </xf>
    <xf numFmtId="0" fontId="33" fillId="8" borderId="5" xfId="3" applyFont="1" applyFill="1" applyAlignment="1">
      <alignment horizontal="center"/>
    </xf>
    <xf numFmtId="0" fontId="30" fillId="16" borderId="5" xfId="3" applyFont="1" applyFill="1" applyAlignment="1">
      <alignment horizontal="center"/>
    </xf>
    <xf numFmtId="0" fontId="33" fillId="17" borderId="5" xfId="3" applyFont="1" applyFill="1" applyAlignment="1">
      <alignment horizontal="center"/>
    </xf>
    <xf numFmtId="0" fontId="30" fillId="19" borderId="5" xfId="3" applyFont="1" applyFill="1" applyAlignment="1">
      <alignment horizontal="center"/>
    </xf>
    <xf numFmtId="0" fontId="30" fillId="21" borderId="5" xfId="3" applyFont="1" applyFill="1" applyAlignment="1">
      <alignment horizontal="center"/>
    </xf>
    <xf numFmtId="0" fontId="30" fillId="23" borderId="5" xfId="3" applyFont="1" applyFill="1" applyAlignment="1">
      <alignment horizontal="center" vertical="center" wrapText="1"/>
    </xf>
    <xf numFmtId="0" fontId="30" fillId="23" borderId="5" xfId="3" applyFont="1" applyFill="1" applyAlignment="1">
      <alignment horizontal="center"/>
    </xf>
    <xf numFmtId="0" fontId="33" fillId="25" borderId="5" xfId="3" applyFont="1" applyFill="1" applyAlignment="1">
      <alignment horizontal="center"/>
    </xf>
    <xf numFmtId="0" fontId="33" fillId="27" borderId="5" xfId="3" applyFont="1" applyFill="1" applyAlignment="1">
      <alignment horizontal="center"/>
    </xf>
    <xf numFmtId="0" fontId="30" fillId="29" borderId="5" xfId="3" applyFont="1" applyFill="1" applyAlignment="1">
      <alignment horizontal="center"/>
    </xf>
    <xf numFmtId="0" fontId="30" fillId="31" borderId="5" xfId="3" applyFont="1" applyFill="1" applyAlignment="1">
      <alignment horizontal="center"/>
    </xf>
    <xf numFmtId="0" fontId="33" fillId="32" borderId="5" xfId="3" applyFont="1" applyFill="1" applyAlignment="1">
      <alignment horizontal="center"/>
    </xf>
    <xf numFmtId="0" fontId="34" fillId="34" borderId="5" xfId="3" applyFont="1" applyFill="1" applyAlignment="1">
      <alignment horizontal="center"/>
    </xf>
    <xf numFmtId="0" fontId="30" fillId="36" borderId="5" xfId="3" applyFont="1" applyFill="1" applyAlignment="1">
      <alignment horizontal="center"/>
    </xf>
    <xf numFmtId="0" fontId="35" fillId="38" borderId="5" xfId="3" applyFont="1" applyFill="1" applyAlignment="1">
      <alignment horizontal="center"/>
    </xf>
    <xf numFmtId="0" fontId="30" fillId="41" borderId="5" xfId="3" applyFont="1" applyFill="1" applyAlignment="1">
      <alignment horizontal="center"/>
    </xf>
    <xf numFmtId="0" fontId="30" fillId="45" borderId="5" xfId="3" applyFont="1" applyFill="1" applyAlignment="1">
      <alignment horizontal="center"/>
    </xf>
    <xf numFmtId="0" fontId="33" fillId="48" borderId="5" xfId="3" applyFont="1" applyFill="1" applyAlignment="1">
      <alignment horizontal="center" wrapText="1"/>
    </xf>
    <xf numFmtId="0" fontId="30" fillId="50" borderId="5" xfId="3" applyFont="1" applyFill="1" applyAlignment="1">
      <alignment horizontal="center"/>
    </xf>
    <xf numFmtId="0" fontId="33" fillId="52" borderId="5" xfId="3" applyFont="1" applyFill="1" applyAlignment="1">
      <alignment horizontal="center"/>
    </xf>
    <xf numFmtId="0" fontId="31" fillId="35" borderId="6" xfId="4" applyFont="1" applyFill="1" applyAlignment="1">
      <alignment horizontal="center"/>
    </xf>
    <xf numFmtId="0" fontId="31" fillId="39" borderId="6" xfId="4" applyFont="1" applyFill="1" applyAlignment="1">
      <alignment horizontal="center"/>
    </xf>
    <xf numFmtId="0" fontId="35" fillId="0" borderId="5" xfId="3" applyFont="1" applyFill="1" applyAlignment="1">
      <alignment horizontal="left"/>
    </xf>
    <xf numFmtId="0" fontId="35" fillId="0" borderId="5" xfId="3" applyFont="1"/>
    <xf numFmtId="0" fontId="33" fillId="0" borderId="5" xfId="3" applyFont="1" applyAlignment="1">
      <alignment horizontal="left"/>
    </xf>
    <xf numFmtId="0" fontId="36" fillId="0" borderId="0" xfId="0" applyFont="1" applyAlignment="1">
      <alignment horizontal="left" vertical="center"/>
    </xf>
    <xf numFmtId="0" fontId="30" fillId="45" borderId="5" xfId="3" applyFont="1" applyFill="1" applyAlignment="1">
      <alignment horizontal="center" wrapText="1"/>
    </xf>
    <xf numFmtId="0" fontId="35" fillId="0" borderId="5" xfId="3" applyFont="1" applyAlignment="1">
      <alignment horizontal="left"/>
    </xf>
    <xf numFmtId="0" fontId="37" fillId="2" borderId="0" xfId="0" applyFont="1" applyFill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5" xfId="3" applyFont="1" applyAlignment="1">
      <alignment horizontal="left"/>
    </xf>
  </cellXfs>
  <cellStyles count="146">
    <cellStyle name="20% - Accent1" xfId="17" builtinId="30" customBuiltin="1"/>
    <cellStyle name="20% - Accent1 2" xfId="47" xr:uid="{F661D00B-676A-4CA4-91C3-69F08AB8A028}"/>
    <cellStyle name="20% - Accent1 2 2" xfId="104" xr:uid="{FD8E18B7-A562-446A-81AD-A1A87D00ED44}"/>
    <cellStyle name="20% - Accent1 2 3" xfId="76" xr:uid="{1F27251E-FC99-4CB8-93D8-08A3BEE10FCB}"/>
    <cellStyle name="20% - Accent1 3" xfId="88" xr:uid="{62AE979D-2D61-45F4-B515-111DC9F439E6}"/>
    <cellStyle name="20% - Accent1 4" xfId="60" xr:uid="{ADA4C071-C12C-479F-AC1F-2BE6B32F6B9A}"/>
    <cellStyle name="20% - Accent1 5" xfId="119" xr:uid="{D724E7C1-7DFD-4996-9FF7-6D11B1BCB2EB}"/>
    <cellStyle name="20% - Accent1 6" xfId="133" xr:uid="{7B4019F5-1CFC-4D4B-83FC-90135CBD5766}"/>
    <cellStyle name="20% - Accent2" xfId="20" builtinId="34" customBuiltin="1"/>
    <cellStyle name="20% - Accent2 2" xfId="49" xr:uid="{2A8104E8-2EF9-4B65-8397-23AA165B6020}"/>
    <cellStyle name="20% - Accent2 2 2" xfId="106" xr:uid="{4B61DA8F-62FD-453C-9E6F-E5847B2DD054}"/>
    <cellStyle name="20% - Accent2 2 3" xfId="78" xr:uid="{3FC6B158-1A49-4E0E-8546-622353BD8517}"/>
    <cellStyle name="20% - Accent2 3" xfId="89" xr:uid="{896535FD-ED33-43AF-9C33-920235E6C711}"/>
    <cellStyle name="20% - Accent2 4" xfId="61" xr:uid="{EA62FDA4-CA14-4EDB-8819-56B52A96A53E}"/>
    <cellStyle name="20% - Accent2 5" xfId="121" xr:uid="{1EC59B6D-E811-4347-9843-F38ED7C48CFF}"/>
    <cellStyle name="20% - Accent2 6" xfId="135" xr:uid="{5F21C51E-4F01-4767-BC14-E48E9F947CD7}"/>
    <cellStyle name="20% - Accent3" xfId="23" builtinId="38" customBuiltin="1"/>
    <cellStyle name="20% - Accent3 2" xfId="51" xr:uid="{CC2FC11F-82CA-4CAC-A966-31FE2F313D47}"/>
    <cellStyle name="20% - Accent3 2 2" xfId="108" xr:uid="{E8CF783D-8DC4-4422-BFB7-80B8CC0140FF}"/>
    <cellStyle name="20% - Accent3 2 3" xfId="80" xr:uid="{6F29BC1E-19BA-4E61-84BD-E628208BBC39}"/>
    <cellStyle name="20% - Accent3 3" xfId="90" xr:uid="{9959A382-75DC-44FB-8116-C83757285BEE}"/>
    <cellStyle name="20% - Accent3 4" xfId="62" xr:uid="{FFB896BC-D01A-42BE-8436-4BFA445078F3}"/>
    <cellStyle name="20% - Accent3 5" xfId="123" xr:uid="{E12A7B85-43B6-45AE-8F56-8C2BE37D6DF4}"/>
    <cellStyle name="20% - Accent3 6" xfId="137" xr:uid="{AD39C1B9-3561-46AB-AA36-92AE2C39A526}"/>
    <cellStyle name="20% - Accent4" xfId="26" builtinId="42" customBuiltin="1"/>
    <cellStyle name="20% - Accent4 2" xfId="53" xr:uid="{AF8810FB-9CCB-44C1-B7E9-9E938DBBC75C}"/>
    <cellStyle name="20% - Accent4 2 2" xfId="110" xr:uid="{329FEB6B-C69E-470C-8874-DD9C9968C1B6}"/>
    <cellStyle name="20% - Accent4 2 3" xfId="82" xr:uid="{E28A57D1-D72A-4E10-9BCE-D095766CB0E7}"/>
    <cellStyle name="20% - Accent4 3" xfId="91" xr:uid="{19C3D162-ED65-40B0-9A9F-D60034078E27}"/>
    <cellStyle name="20% - Accent4 4" xfId="63" xr:uid="{076749D4-575D-4B9F-9FCF-1529A89FAC88}"/>
    <cellStyle name="20% - Accent4 5" xfId="125" xr:uid="{FE5DE462-180C-41B8-BF98-5AADCDC5F32E}"/>
    <cellStyle name="20% - Accent4 6" xfId="139" xr:uid="{49C6115C-2E99-4126-AB91-5E405A111B8D}"/>
    <cellStyle name="20% - Accent5" xfId="29" builtinId="46" customBuiltin="1"/>
    <cellStyle name="20% - Accent5 2" xfId="55" xr:uid="{09E8BB26-4F76-41A7-A246-FB30627521A2}"/>
    <cellStyle name="20% - Accent5 2 2" xfId="112" xr:uid="{9AEDE458-F235-4226-9CAD-F30AEF87E322}"/>
    <cellStyle name="20% - Accent5 2 3" xfId="84" xr:uid="{8FF83DE1-8B67-4447-8732-2CD89472A8CD}"/>
    <cellStyle name="20% - Accent5 3" xfId="92" xr:uid="{CEC4A316-A36E-41E1-8317-6563CB461A52}"/>
    <cellStyle name="20% - Accent5 4" xfId="64" xr:uid="{F3449D2A-CE2C-4DBE-92AE-E0B9705EBE72}"/>
    <cellStyle name="20% - Accent5 5" xfId="127" xr:uid="{7A00EAFB-7451-4ABB-80E2-A8C263FD4159}"/>
    <cellStyle name="20% - Accent5 6" xfId="141" xr:uid="{A1EBB34D-39A5-4F18-B29C-1269FD9769FE}"/>
    <cellStyle name="20% - Accent6" xfId="32" builtinId="50" customBuiltin="1"/>
    <cellStyle name="20% - Accent6 2" xfId="57" xr:uid="{C5468BAF-BA30-4006-BE43-A93D557777A9}"/>
    <cellStyle name="20% - Accent6 2 2" xfId="114" xr:uid="{2CEFCE28-EB60-4F40-AF2F-E0DFE374371A}"/>
    <cellStyle name="20% - Accent6 2 3" xfId="86" xr:uid="{8A5CEAFA-EB50-4416-BE31-4BBD4C63910C}"/>
    <cellStyle name="20% - Accent6 3" xfId="93" xr:uid="{D418B79D-6DD4-4282-86A1-05F6CE13656E}"/>
    <cellStyle name="20% - Accent6 4" xfId="65" xr:uid="{6F869351-318D-4C29-AC2E-A6DFBA5B5B59}"/>
    <cellStyle name="20% - Accent6 5" xfId="129" xr:uid="{23F8A5E5-25EC-4C75-8BE5-717C5B6BB9C9}"/>
    <cellStyle name="20% - Accent6 6" xfId="143" xr:uid="{3A0F7E5B-EF41-45F8-9580-553E2B6A6610}"/>
    <cellStyle name="40% - Accent1" xfId="18" builtinId="31" customBuiltin="1"/>
    <cellStyle name="40% - Accent1 2" xfId="48" xr:uid="{BA46FA7D-A1F2-4DD2-94F3-B57AA75F8835}"/>
    <cellStyle name="40% - Accent1 2 2" xfId="105" xr:uid="{48F57062-EB6E-43E7-A619-7BDF6602DFA2}"/>
    <cellStyle name="40% - Accent1 2 3" xfId="77" xr:uid="{A7074DDD-390A-4996-A493-65070AA10D0C}"/>
    <cellStyle name="40% - Accent1 3" xfId="94" xr:uid="{CF24FA77-3A6F-487C-BE08-F796DC67E715}"/>
    <cellStyle name="40% - Accent1 4" xfId="66" xr:uid="{A11181F0-F41C-4C68-8676-2193526A3EFD}"/>
    <cellStyle name="40% - Accent1 5" xfId="120" xr:uid="{E0348F27-71F2-4CCC-B971-008833A0A07D}"/>
    <cellStyle name="40% - Accent1 6" xfId="134" xr:uid="{1E675F2C-55D0-46C4-BC14-97E81CFFF432}"/>
    <cellStyle name="40% - Accent2" xfId="21" builtinId="35" customBuiltin="1"/>
    <cellStyle name="40% - Accent2 2" xfId="50" xr:uid="{B2EF12B2-B18B-438A-801E-23271D199539}"/>
    <cellStyle name="40% - Accent2 2 2" xfId="107" xr:uid="{CB1FEAFE-2855-4078-8328-6754A678031D}"/>
    <cellStyle name="40% - Accent2 2 3" xfId="79" xr:uid="{5842546F-3C10-412C-9943-C78F303F86C7}"/>
    <cellStyle name="40% - Accent2 3" xfId="95" xr:uid="{459BDB72-EFAB-4CBA-99BF-0468E5A67125}"/>
    <cellStyle name="40% - Accent2 4" xfId="67" xr:uid="{F90D51E4-C63F-43DD-8CA7-6677F005A382}"/>
    <cellStyle name="40% - Accent2 5" xfId="122" xr:uid="{E80CE187-0DC7-46F4-8F55-8D7142307328}"/>
    <cellStyle name="40% - Accent2 6" xfId="136" xr:uid="{F5FCEC18-4FF8-4CD9-B000-A677CA14780B}"/>
    <cellStyle name="40% - Accent3" xfId="24" builtinId="39" customBuiltin="1"/>
    <cellStyle name="40% - Accent3 2" xfId="52" xr:uid="{ED8DCC73-236B-4F5C-B205-1173E10FEE60}"/>
    <cellStyle name="40% - Accent3 2 2" xfId="109" xr:uid="{7062B51A-39E4-405F-A0ED-B6308AC1E7C1}"/>
    <cellStyle name="40% - Accent3 2 3" xfId="81" xr:uid="{B5FC38AA-6B07-4EEA-9429-08B203B68724}"/>
    <cellStyle name="40% - Accent3 3" xfId="96" xr:uid="{EFB18AFD-0E86-4D5E-B91C-6BA72FBCCF25}"/>
    <cellStyle name="40% - Accent3 4" xfId="68" xr:uid="{2F51136B-B3B3-4E74-A9E7-70375A00AD36}"/>
    <cellStyle name="40% - Accent3 5" xfId="124" xr:uid="{19FD6727-1F6E-4A45-9C19-23896C6D1D15}"/>
    <cellStyle name="40% - Accent3 6" xfId="138" xr:uid="{1D403464-0C69-43E6-9EE3-01437A7C8A4F}"/>
    <cellStyle name="40% - Accent4" xfId="27" builtinId="43" customBuiltin="1"/>
    <cellStyle name="40% - Accent4 2" xfId="54" xr:uid="{21A909CA-D08B-467E-8B92-6F13C1C5779D}"/>
    <cellStyle name="40% - Accent4 2 2" xfId="111" xr:uid="{86AE0C36-34BF-4410-986A-83D47E8348AF}"/>
    <cellStyle name="40% - Accent4 2 3" xfId="83" xr:uid="{78143EA2-8524-4092-A16A-9CFD205D9BA2}"/>
    <cellStyle name="40% - Accent4 3" xfId="97" xr:uid="{1C51CB09-8E78-42B5-8247-581928E9F666}"/>
    <cellStyle name="40% - Accent4 4" xfId="69" xr:uid="{6C747C75-F65F-4CDF-BBCF-DDB81C63D5FA}"/>
    <cellStyle name="40% - Accent4 5" xfId="126" xr:uid="{41C6AB51-30BC-41C6-83E2-343FF1CEE222}"/>
    <cellStyle name="40% - Accent4 6" xfId="140" xr:uid="{1BB10761-BA29-49E7-B459-D045E21AA0FD}"/>
    <cellStyle name="40% - Accent5" xfId="30" builtinId="47" customBuiltin="1"/>
    <cellStyle name="40% - Accent5 2" xfId="56" xr:uid="{6665CA2B-DB79-4FFE-BE35-2D1392E4432C}"/>
    <cellStyle name="40% - Accent5 2 2" xfId="113" xr:uid="{474DD8C7-76B9-474C-A64E-7E07F698B375}"/>
    <cellStyle name="40% - Accent5 2 3" xfId="85" xr:uid="{186A3FB7-9E51-4DC8-ADD5-5254DB6694EB}"/>
    <cellStyle name="40% - Accent5 3" xfId="98" xr:uid="{956712FC-47E4-4607-8660-01312E6D1117}"/>
    <cellStyle name="40% - Accent5 4" xfId="70" xr:uid="{7540756C-E375-482C-A394-343088C99CAA}"/>
    <cellStyle name="40% - Accent5 5" xfId="128" xr:uid="{595BC291-B6D3-4CF2-B213-725AE3C05610}"/>
    <cellStyle name="40% - Accent5 6" xfId="142" xr:uid="{AC395F87-7FC9-4F67-9D43-CAD8FE7F3FB8}"/>
    <cellStyle name="40% - Accent6" xfId="33" builtinId="51" customBuiltin="1"/>
    <cellStyle name="40% - Accent6 2" xfId="58" xr:uid="{D4295390-5845-474C-8BE7-01B480CC0682}"/>
    <cellStyle name="40% - Accent6 2 2" xfId="115" xr:uid="{84B64F0F-3CFD-426C-8C81-62D4FE0D8C6E}"/>
    <cellStyle name="40% - Accent6 2 3" xfId="87" xr:uid="{78AB2090-C3CD-4D29-8F0C-0038D3D31541}"/>
    <cellStyle name="40% - Accent6 3" xfId="99" xr:uid="{3E1B6058-0531-46DA-ADF4-944D698D87F3}"/>
    <cellStyle name="40% - Accent6 4" xfId="71" xr:uid="{6EC8A711-9628-4066-A3FE-8D09DA8FA62E}"/>
    <cellStyle name="40% - Accent6 5" xfId="130" xr:uid="{75B8F4BD-8BC5-4795-9971-13974114B0D7}"/>
    <cellStyle name="40% - Accent6 6" xfId="144" xr:uid="{08B7867F-EF9F-4D5D-9D29-BE0EABE9E3BD}"/>
    <cellStyle name="60% - Accent1 2" xfId="35" xr:uid="{CBFA2518-221B-4E44-B384-49007333755D}"/>
    <cellStyle name="60% - Accent2 2" xfId="36" xr:uid="{4EB6A854-83C1-442E-B10E-1200A68C4438}"/>
    <cellStyle name="60% - Accent3 2" xfId="37" xr:uid="{13009ECA-8AEF-47D5-944A-87A321CEE2DD}"/>
    <cellStyle name="60% - Accent4 2" xfId="38" xr:uid="{A9D20650-45B1-4F48-9158-1E28B8BA199D}"/>
    <cellStyle name="60% - Accent5 2" xfId="39" xr:uid="{EC399B97-AC1B-4C24-ADE3-33D65C96270C}"/>
    <cellStyle name="60% - Accent6 2" xfId="40" xr:uid="{E1ABCDE9-83AF-471B-A792-54F704045F65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1" xr:uid="{2367EF94-D654-451A-A67C-80994CD53243}"/>
    <cellStyle name="Normal" xfId="0" builtinId="0"/>
    <cellStyle name="Normal 2" xfId="42" xr:uid="{6E8D47B6-F6F5-4F3C-AA96-BCBACF0EC5F9}"/>
    <cellStyle name="Normal 2 2" xfId="100" xr:uid="{BE42F27E-A9BE-449D-A372-D9E0E6E4265D}"/>
    <cellStyle name="Normal 2 3" xfId="72" xr:uid="{D53ADBE3-C106-495B-A93D-10B5C6D21941}"/>
    <cellStyle name="Normal 3" xfId="45" xr:uid="{74A119D5-7EC8-43CB-94A6-DB1743E0990C}"/>
    <cellStyle name="Normal 3 2" xfId="102" xr:uid="{1F558C01-7BA7-46BC-AF66-B39025E5055D}"/>
    <cellStyle name="Normal 3 3" xfId="74" xr:uid="{C3C89C5C-79BA-4AD7-9F22-0826AEB870CF}"/>
    <cellStyle name="Normal 4" xfId="59" xr:uid="{146D026B-85BA-40CD-AF3A-74C2181636D7}"/>
    <cellStyle name="Normal 5" xfId="116" xr:uid="{D02F2601-40C9-4C2F-B7C6-2C0512BB6C68}"/>
    <cellStyle name="Normal 6" xfId="131" xr:uid="{52C18994-E82C-4475-BA88-7E79F527BB98}"/>
    <cellStyle name="Normal 7" xfId="145" xr:uid="{E584A123-2686-4452-A396-6F9868FE204D}"/>
    <cellStyle name="Normal 8" xfId="34" xr:uid="{97D4E071-2393-440A-BB39-2F2AB4A61740}"/>
    <cellStyle name="Note 2" xfId="43" xr:uid="{FFEE81CF-DB0C-46CA-B8F7-DD556104B725}"/>
    <cellStyle name="Note 2 2" xfId="101" xr:uid="{74DD438A-D473-4B6D-9EA5-98B44B4AF68A}"/>
    <cellStyle name="Note 2 3" xfId="73" xr:uid="{E276EAE5-FDA2-47A4-9722-6B743093D609}"/>
    <cellStyle name="Note 3" xfId="46" xr:uid="{072CD459-92D0-443B-B5A3-200F663D04C5}"/>
    <cellStyle name="Note 3 2" xfId="103" xr:uid="{458DDD7C-6E23-4A62-80DC-CEA55109BD23}"/>
    <cellStyle name="Note 3 3" xfId="75" xr:uid="{B6D34C0A-EE93-4530-839B-237556DB920B}"/>
    <cellStyle name="Note 4" xfId="118" xr:uid="{E34DD81A-DF00-4D87-8C47-8BF220EE5F9C}"/>
    <cellStyle name="Note 5" xfId="132" xr:uid="{4814DDD3-F2D8-48D9-951B-9E2B8BC43E92}"/>
    <cellStyle name="Output" xfId="9" builtinId="21" customBuiltin="1"/>
    <cellStyle name="Style0" xfId="1" xr:uid="{27898EA7-B889-43B4-A40A-0D3129486870}"/>
    <cellStyle name="Title 2" xfId="117" xr:uid="{123DDDA9-71CE-4236-B14B-D2B12DE594D1}"/>
    <cellStyle name="Title 3" xfId="44" xr:uid="{7F0CFCD5-7C2F-4E48-83B2-91AF7125777C}"/>
    <cellStyle name="Total" xfId="15" builtinId="25" customBuiltin="1"/>
    <cellStyle name="Warning Text" xfId="13" builtinId="11" customBuiltin="1"/>
  </cellStyles>
  <dxfs count="88">
    <dxf>
      <font>
        <strike val="0"/>
        <outline val="0"/>
        <shadow val="0"/>
        <u val="none"/>
        <vertAlign val="baseline"/>
        <sz val="13"/>
        <color theme="5" tint="-0.499984740745262"/>
        <name val="Calibri"/>
        <family val="2"/>
        <scheme val="minor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3" tint="-0.499984740745262"/>
        <name val="Calibri"/>
        <family val="2"/>
        <scheme val="minor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3" tint="-0.499984740745262"/>
        <name val="Calibri"/>
        <family val="2"/>
        <scheme val="minor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0"/>
        <name val="Calibri"/>
        <family val="2"/>
        <scheme val="minor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3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 Narrow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5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5" tint="0.79998168889431442"/>
          <bgColor auto="1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theme="5"/>
        </top>
        <bottom style="thin">
          <color theme="5"/>
        </bottom>
      </border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9FF"/>
      <color rgb="FFFCBBB6"/>
      <color rgb="FFF96E63"/>
      <color rgb="FFFF0000"/>
      <color rgb="FFFF66FF"/>
      <color rgb="FFD4ECBA"/>
      <color rgb="FF8FE2FF"/>
      <color rgb="FFFFD5AB"/>
      <color rgb="FFFF9933"/>
      <color rgb="FFFAD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OMES\Downloads\TASP%20Airports_2024_Planner.xlsx" TargetMode="External"/><Relationship Id="rId1" Type="http://schemas.openxmlformats.org/officeDocument/2006/relationships/externalLinkPath" Target="/Users/CGOMES/Downloads/TASP%20Airports_2024_Plan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SP 2024"/>
      <sheetName val="Commercial Airports"/>
      <sheetName val="Planner Assignments"/>
      <sheetName val="Districts"/>
    </sheetNames>
    <sheetDataSet>
      <sheetData sheetId="0"/>
      <sheetData sheetId="1"/>
      <sheetData sheetId="2">
        <row r="2">
          <cell r="D2" t="str">
            <v>COUNTY</v>
          </cell>
        </row>
      </sheetData>
      <sheetData sheetId="3">
        <row r="2">
          <cell r="B2" t="str">
            <v>County</v>
          </cell>
          <cell r="C2" t="str">
            <v>Districts</v>
          </cell>
        </row>
        <row r="3">
          <cell r="B3" t="str">
            <v>Borden</v>
          </cell>
          <cell r="C3" t="str">
            <v>Abilene</v>
          </cell>
        </row>
        <row r="4">
          <cell r="B4" t="str">
            <v>Callahan</v>
          </cell>
          <cell r="C4" t="str">
            <v>Abilene</v>
          </cell>
        </row>
        <row r="5">
          <cell r="B5" t="str">
            <v>Fisher</v>
          </cell>
          <cell r="C5" t="str">
            <v>Abilene</v>
          </cell>
        </row>
        <row r="6">
          <cell r="B6" t="str">
            <v>Haskell</v>
          </cell>
          <cell r="C6" t="str">
            <v>Abilene</v>
          </cell>
        </row>
        <row r="7">
          <cell r="B7" t="str">
            <v>Howard</v>
          </cell>
          <cell r="C7" t="str">
            <v>Abilene</v>
          </cell>
        </row>
        <row r="8">
          <cell r="B8" t="str">
            <v>Jones</v>
          </cell>
          <cell r="C8" t="str">
            <v>Abilene</v>
          </cell>
        </row>
        <row r="9">
          <cell r="B9" t="str">
            <v>Kent</v>
          </cell>
          <cell r="C9" t="str">
            <v>Abilene</v>
          </cell>
        </row>
        <row r="10">
          <cell r="B10" t="str">
            <v>Mitchell</v>
          </cell>
          <cell r="C10" t="str">
            <v>Abilene</v>
          </cell>
        </row>
        <row r="11">
          <cell r="B11" t="str">
            <v>Nolan</v>
          </cell>
          <cell r="C11" t="str">
            <v>Abilene</v>
          </cell>
        </row>
        <row r="12">
          <cell r="B12" t="str">
            <v>Scurry</v>
          </cell>
          <cell r="C12" t="str">
            <v>Abilene</v>
          </cell>
        </row>
        <row r="13">
          <cell r="B13" t="str">
            <v>Shackelford</v>
          </cell>
          <cell r="C13" t="str">
            <v>Abilene</v>
          </cell>
        </row>
        <row r="14">
          <cell r="B14" t="str">
            <v>Stonewall</v>
          </cell>
          <cell r="C14" t="str">
            <v>Abilene</v>
          </cell>
        </row>
        <row r="15">
          <cell r="B15" t="str">
            <v>Taylor</v>
          </cell>
          <cell r="C15" t="str">
            <v>Abilene</v>
          </cell>
        </row>
        <row r="16">
          <cell r="B16" t="str">
            <v>Armstrong</v>
          </cell>
          <cell r="C16" t="str">
            <v>Amarillo</v>
          </cell>
        </row>
        <row r="17">
          <cell r="B17" t="str">
            <v>Carson</v>
          </cell>
          <cell r="C17" t="str">
            <v>Amarillo</v>
          </cell>
        </row>
        <row r="18">
          <cell r="B18" t="str">
            <v>Dallam</v>
          </cell>
          <cell r="C18" t="str">
            <v>Amarillo</v>
          </cell>
        </row>
        <row r="19">
          <cell r="B19" t="str">
            <v>Deaf Smith</v>
          </cell>
          <cell r="C19" t="str">
            <v>Amarillo</v>
          </cell>
        </row>
        <row r="20">
          <cell r="B20" t="str">
            <v>Gray</v>
          </cell>
          <cell r="C20" t="str">
            <v>Amarillo</v>
          </cell>
        </row>
        <row r="21">
          <cell r="B21" t="str">
            <v>Hansford</v>
          </cell>
          <cell r="C21" t="str">
            <v>Amarillo</v>
          </cell>
        </row>
        <row r="22">
          <cell r="B22" t="str">
            <v>Hartley</v>
          </cell>
          <cell r="C22" t="str">
            <v>Amarillo</v>
          </cell>
        </row>
        <row r="23">
          <cell r="B23" t="str">
            <v>Hemphill</v>
          </cell>
          <cell r="C23" t="str">
            <v>Amarillo</v>
          </cell>
        </row>
        <row r="24">
          <cell r="B24" t="str">
            <v>Hutchinson</v>
          </cell>
          <cell r="C24" t="str">
            <v>Amarillo</v>
          </cell>
        </row>
        <row r="25">
          <cell r="B25" t="str">
            <v>Lipscomb</v>
          </cell>
          <cell r="C25" t="str">
            <v>Amarillo</v>
          </cell>
        </row>
        <row r="26">
          <cell r="B26" t="str">
            <v>Moore</v>
          </cell>
          <cell r="C26" t="str">
            <v>Amarillo</v>
          </cell>
        </row>
        <row r="27">
          <cell r="B27" t="str">
            <v>Ochiltree</v>
          </cell>
          <cell r="C27" t="str">
            <v>Amarillo</v>
          </cell>
        </row>
        <row r="28">
          <cell r="B28" t="str">
            <v>Oldham</v>
          </cell>
          <cell r="C28" t="str">
            <v>Amarillo</v>
          </cell>
        </row>
        <row r="29">
          <cell r="B29" t="str">
            <v>Potter</v>
          </cell>
          <cell r="C29" t="str">
            <v>Amarillo</v>
          </cell>
        </row>
        <row r="30">
          <cell r="B30" t="str">
            <v>Randall</v>
          </cell>
          <cell r="C30" t="str">
            <v>Amarillo</v>
          </cell>
        </row>
        <row r="31">
          <cell r="B31" t="str">
            <v>Roberts</v>
          </cell>
          <cell r="C31" t="str">
            <v>Amarillo</v>
          </cell>
        </row>
        <row r="32">
          <cell r="B32" t="str">
            <v>Sherman</v>
          </cell>
          <cell r="C32" t="str">
            <v>Amarillo</v>
          </cell>
        </row>
        <row r="33">
          <cell r="B33" t="str">
            <v>Bowie</v>
          </cell>
          <cell r="C33" t="str">
            <v>Atlanta</v>
          </cell>
        </row>
        <row r="34">
          <cell r="B34" t="str">
            <v>Camp</v>
          </cell>
          <cell r="C34" t="str">
            <v>Atlanta</v>
          </cell>
        </row>
        <row r="35">
          <cell r="B35" t="str">
            <v>Cass</v>
          </cell>
          <cell r="C35" t="str">
            <v>Atlanta</v>
          </cell>
        </row>
        <row r="36">
          <cell r="B36" t="str">
            <v>Harrison</v>
          </cell>
          <cell r="C36" t="str">
            <v>Atlanta</v>
          </cell>
        </row>
        <row r="37">
          <cell r="B37" t="str">
            <v>Marion</v>
          </cell>
          <cell r="C37" t="str">
            <v>Atlanta</v>
          </cell>
        </row>
        <row r="38">
          <cell r="B38" t="str">
            <v>Morris</v>
          </cell>
          <cell r="C38" t="str">
            <v>Atlanta</v>
          </cell>
        </row>
        <row r="39">
          <cell r="B39" t="str">
            <v>Panola</v>
          </cell>
          <cell r="C39" t="str">
            <v>Atlanta</v>
          </cell>
        </row>
        <row r="40">
          <cell r="B40" t="str">
            <v>Titus</v>
          </cell>
          <cell r="C40" t="str">
            <v>Atlanta</v>
          </cell>
        </row>
        <row r="41">
          <cell r="B41" t="str">
            <v>Upshur</v>
          </cell>
          <cell r="C41" t="str">
            <v>Atlanta</v>
          </cell>
        </row>
        <row r="42">
          <cell r="B42" t="str">
            <v>Bastrop</v>
          </cell>
          <cell r="C42" t="str">
            <v>Austin</v>
          </cell>
        </row>
        <row r="43">
          <cell r="B43" t="str">
            <v>Blanco</v>
          </cell>
          <cell r="C43" t="str">
            <v>Austin</v>
          </cell>
        </row>
        <row r="44">
          <cell r="B44" t="str">
            <v>Burnet</v>
          </cell>
          <cell r="C44" t="str">
            <v>Austin</v>
          </cell>
        </row>
        <row r="45">
          <cell r="B45" t="str">
            <v>Caldwell</v>
          </cell>
          <cell r="C45" t="str">
            <v>Austin</v>
          </cell>
        </row>
        <row r="46">
          <cell r="B46" t="str">
            <v>Gillespie</v>
          </cell>
          <cell r="C46" t="str">
            <v>Austin</v>
          </cell>
        </row>
        <row r="47">
          <cell r="B47" t="str">
            <v>Hays</v>
          </cell>
          <cell r="C47" t="str">
            <v>Austin</v>
          </cell>
        </row>
        <row r="48">
          <cell r="B48" t="str">
            <v>Lee</v>
          </cell>
          <cell r="C48" t="str">
            <v>Austin</v>
          </cell>
        </row>
        <row r="49">
          <cell r="B49" t="str">
            <v>Llano</v>
          </cell>
          <cell r="C49" t="str">
            <v>Austin</v>
          </cell>
        </row>
        <row r="50">
          <cell r="B50" t="str">
            <v>Mason</v>
          </cell>
          <cell r="C50" t="str">
            <v>Austin</v>
          </cell>
        </row>
        <row r="51">
          <cell r="B51" t="str">
            <v>Travis</v>
          </cell>
          <cell r="C51" t="str">
            <v>Austin</v>
          </cell>
        </row>
        <row r="52">
          <cell r="B52" t="str">
            <v>Williamson</v>
          </cell>
          <cell r="C52" t="str">
            <v>Austin</v>
          </cell>
        </row>
        <row r="53">
          <cell r="B53" t="str">
            <v>Aransas</v>
          </cell>
          <cell r="C53" t="str">
            <v>Corpus Christi</v>
          </cell>
        </row>
        <row r="54">
          <cell r="B54" t="str">
            <v>Bee</v>
          </cell>
          <cell r="C54" t="str">
            <v>Corpus Christi</v>
          </cell>
        </row>
        <row r="55">
          <cell r="B55" t="str">
            <v>Goliad</v>
          </cell>
          <cell r="C55" t="str">
            <v>Corpus Christi</v>
          </cell>
        </row>
        <row r="56">
          <cell r="B56" t="str">
            <v>Jim Wells</v>
          </cell>
          <cell r="C56" t="str">
            <v>Corpus Christi</v>
          </cell>
        </row>
        <row r="57">
          <cell r="B57" t="str">
            <v>Karnes</v>
          </cell>
          <cell r="C57" t="str">
            <v>Corpus Christi</v>
          </cell>
        </row>
        <row r="58">
          <cell r="B58" t="str">
            <v>Kleberg</v>
          </cell>
          <cell r="C58" t="str">
            <v>Corpus Christi</v>
          </cell>
        </row>
        <row r="59">
          <cell r="B59" t="str">
            <v>Live Oak</v>
          </cell>
          <cell r="C59" t="str">
            <v>Corpus Christi</v>
          </cell>
        </row>
        <row r="60">
          <cell r="B60" t="str">
            <v>Nueces</v>
          </cell>
          <cell r="C60" t="str">
            <v>Corpus Christi</v>
          </cell>
        </row>
        <row r="61">
          <cell r="B61" t="str">
            <v>Refugio</v>
          </cell>
          <cell r="C61" t="str">
            <v>Corpus Christi</v>
          </cell>
        </row>
        <row r="62">
          <cell r="B62" t="str">
            <v>San Patricio</v>
          </cell>
          <cell r="C62" t="str">
            <v>Corpus Christi</v>
          </cell>
        </row>
        <row r="63">
          <cell r="B63" t="str">
            <v>Briscoe</v>
          </cell>
          <cell r="C63" t="str">
            <v>Childress</v>
          </cell>
        </row>
        <row r="64">
          <cell r="B64" t="str">
            <v>Childress</v>
          </cell>
          <cell r="C64" t="str">
            <v>Childress</v>
          </cell>
        </row>
        <row r="65">
          <cell r="B65" t="str">
            <v>Collingsworth</v>
          </cell>
          <cell r="C65" t="str">
            <v>Childress</v>
          </cell>
        </row>
        <row r="66">
          <cell r="B66" t="str">
            <v>Cottle</v>
          </cell>
          <cell r="C66" t="str">
            <v>Childress</v>
          </cell>
        </row>
        <row r="67">
          <cell r="B67" t="str">
            <v>Dickens</v>
          </cell>
          <cell r="C67" t="str">
            <v>Childress</v>
          </cell>
        </row>
        <row r="68">
          <cell r="B68" t="str">
            <v>Donley</v>
          </cell>
          <cell r="C68" t="str">
            <v>Childress</v>
          </cell>
        </row>
        <row r="69">
          <cell r="B69" t="str">
            <v>Foard</v>
          </cell>
          <cell r="C69" t="str">
            <v>Childress</v>
          </cell>
        </row>
        <row r="70">
          <cell r="B70" t="str">
            <v>Hall</v>
          </cell>
          <cell r="C70" t="str">
            <v>Childress</v>
          </cell>
        </row>
        <row r="71">
          <cell r="B71" t="str">
            <v>Hardeman</v>
          </cell>
          <cell r="C71" t="str">
            <v>Childress</v>
          </cell>
        </row>
        <row r="72">
          <cell r="B72" t="str">
            <v>King</v>
          </cell>
          <cell r="C72" t="str">
            <v>Childress</v>
          </cell>
        </row>
        <row r="73">
          <cell r="B73" t="str">
            <v>Knox</v>
          </cell>
          <cell r="C73" t="str">
            <v>Childress</v>
          </cell>
        </row>
        <row r="74">
          <cell r="B74" t="str">
            <v>Motley</v>
          </cell>
          <cell r="C74" t="str">
            <v>Childress</v>
          </cell>
        </row>
        <row r="75">
          <cell r="B75" t="str">
            <v>Wheeler</v>
          </cell>
          <cell r="C75" t="str">
            <v>Childress</v>
          </cell>
        </row>
        <row r="76">
          <cell r="B76" t="str">
            <v>Brazos</v>
          </cell>
          <cell r="C76" t="str">
            <v>Bryan</v>
          </cell>
        </row>
        <row r="77">
          <cell r="B77" t="str">
            <v>Burleson</v>
          </cell>
          <cell r="C77" t="str">
            <v>Bryan</v>
          </cell>
        </row>
        <row r="78">
          <cell r="B78" t="str">
            <v>Freestone</v>
          </cell>
          <cell r="C78" t="str">
            <v>Bryan</v>
          </cell>
        </row>
        <row r="79">
          <cell r="B79" t="str">
            <v>Grimes</v>
          </cell>
          <cell r="C79" t="str">
            <v>Bryan</v>
          </cell>
        </row>
        <row r="80">
          <cell r="B80" t="str">
            <v>Leon</v>
          </cell>
          <cell r="C80" t="str">
            <v>Bryan</v>
          </cell>
        </row>
        <row r="81">
          <cell r="B81" t="str">
            <v>Madison</v>
          </cell>
          <cell r="C81" t="str">
            <v>Bryan</v>
          </cell>
        </row>
        <row r="82">
          <cell r="B82" t="str">
            <v>Milam</v>
          </cell>
          <cell r="C82" t="str">
            <v>Bryan</v>
          </cell>
        </row>
        <row r="83">
          <cell r="B83" t="str">
            <v>Robertson</v>
          </cell>
          <cell r="C83" t="str">
            <v>Bryan</v>
          </cell>
        </row>
        <row r="84">
          <cell r="B84" t="str">
            <v>Walker</v>
          </cell>
          <cell r="C84" t="str">
            <v>Bryan</v>
          </cell>
        </row>
        <row r="85">
          <cell r="B85" t="str">
            <v>Washington</v>
          </cell>
          <cell r="C85" t="str">
            <v>Bryan</v>
          </cell>
        </row>
        <row r="86">
          <cell r="B86" t="str">
            <v>Brown</v>
          </cell>
          <cell r="C86" t="str">
            <v>Brownwood</v>
          </cell>
        </row>
        <row r="87">
          <cell r="B87" t="str">
            <v>Coleman</v>
          </cell>
          <cell r="C87" t="str">
            <v>Brownwood</v>
          </cell>
        </row>
        <row r="88">
          <cell r="B88" t="str">
            <v>Comanche</v>
          </cell>
          <cell r="C88" t="str">
            <v>Brownwood</v>
          </cell>
        </row>
        <row r="89">
          <cell r="B89" t="str">
            <v>Eastland</v>
          </cell>
          <cell r="C89" t="str">
            <v>Brownwood</v>
          </cell>
        </row>
        <row r="90">
          <cell r="B90" t="str">
            <v>Lampasas</v>
          </cell>
          <cell r="C90" t="str">
            <v>Brownwood</v>
          </cell>
        </row>
        <row r="91">
          <cell r="B91" t="str">
            <v>McCulloch</v>
          </cell>
          <cell r="C91" t="str">
            <v>Brownwood</v>
          </cell>
        </row>
        <row r="92">
          <cell r="B92" t="str">
            <v>Mills</v>
          </cell>
          <cell r="C92" t="str">
            <v>Brownwood</v>
          </cell>
        </row>
        <row r="93">
          <cell r="B93" t="str">
            <v>San Saba</v>
          </cell>
          <cell r="C93" t="str">
            <v>Brownwood</v>
          </cell>
        </row>
        <row r="94">
          <cell r="B94" t="str">
            <v>Stephens</v>
          </cell>
          <cell r="C94" t="str">
            <v>Brownwood</v>
          </cell>
        </row>
        <row r="95">
          <cell r="B95" t="str">
            <v>Chambers</v>
          </cell>
          <cell r="C95" t="str">
            <v>Beaumont</v>
          </cell>
        </row>
        <row r="96">
          <cell r="B96" t="str">
            <v>Hardin</v>
          </cell>
          <cell r="C96" t="str">
            <v>Beaumont</v>
          </cell>
        </row>
        <row r="97">
          <cell r="B97" t="str">
            <v>Jasper</v>
          </cell>
          <cell r="C97" t="str">
            <v>Beaumont</v>
          </cell>
        </row>
        <row r="98">
          <cell r="B98" t="str">
            <v>Jefferson</v>
          </cell>
          <cell r="C98" t="str">
            <v>Beaumont</v>
          </cell>
        </row>
        <row r="99">
          <cell r="B99" t="str">
            <v>Liberty</v>
          </cell>
          <cell r="C99" t="str">
            <v>Beaumont</v>
          </cell>
        </row>
        <row r="100">
          <cell r="B100" t="str">
            <v>Newton</v>
          </cell>
          <cell r="C100" t="str">
            <v>Beaumont</v>
          </cell>
        </row>
        <row r="101">
          <cell r="B101" t="str">
            <v>Orange</v>
          </cell>
          <cell r="C101" t="str">
            <v>Beaumont</v>
          </cell>
        </row>
        <row r="102">
          <cell r="B102" t="str">
            <v>Tyler</v>
          </cell>
          <cell r="C102" t="str">
            <v>Beaumont</v>
          </cell>
        </row>
        <row r="103">
          <cell r="B103" t="str">
            <v>Collin</v>
          </cell>
          <cell r="C103" t="str">
            <v>Dallas</v>
          </cell>
        </row>
        <row r="104">
          <cell r="B104" t="str">
            <v>Dallas</v>
          </cell>
          <cell r="C104" t="str">
            <v>Dallas</v>
          </cell>
        </row>
        <row r="105">
          <cell r="B105" t="str">
            <v>Denton</v>
          </cell>
          <cell r="C105" t="str">
            <v>Dallas</v>
          </cell>
        </row>
        <row r="106">
          <cell r="B106" t="str">
            <v>Ellis</v>
          </cell>
          <cell r="C106" t="str">
            <v>Dallas</v>
          </cell>
        </row>
        <row r="107">
          <cell r="B107" t="str">
            <v>Kaufman</v>
          </cell>
          <cell r="C107" t="str">
            <v>Dallas</v>
          </cell>
        </row>
        <row r="108">
          <cell r="B108" t="str">
            <v>Navarro</v>
          </cell>
          <cell r="C108" t="str">
            <v>Dallas</v>
          </cell>
        </row>
        <row r="109">
          <cell r="B109" t="str">
            <v>Rockwall</v>
          </cell>
          <cell r="C109" t="str">
            <v>Dallas</v>
          </cell>
        </row>
        <row r="110">
          <cell r="B110" t="str">
            <v>Brewster</v>
          </cell>
          <cell r="C110" t="str">
            <v>El Paso</v>
          </cell>
        </row>
        <row r="111">
          <cell r="B111" t="str">
            <v>Culberson</v>
          </cell>
          <cell r="C111" t="str">
            <v>El Paso</v>
          </cell>
        </row>
        <row r="112">
          <cell r="B112" t="str">
            <v>El Paso</v>
          </cell>
          <cell r="C112" t="str">
            <v>El Paso</v>
          </cell>
        </row>
        <row r="113">
          <cell r="B113" t="str">
            <v>Hudspeth</v>
          </cell>
          <cell r="C113" t="str">
            <v>El Paso</v>
          </cell>
        </row>
        <row r="114">
          <cell r="B114" t="str">
            <v>Jeff Davis</v>
          </cell>
          <cell r="C114" t="str">
            <v>El Paso</v>
          </cell>
        </row>
        <row r="115">
          <cell r="B115" t="str">
            <v>Presidio</v>
          </cell>
          <cell r="C115" t="str">
            <v>El Paso</v>
          </cell>
        </row>
        <row r="116">
          <cell r="B116" t="str">
            <v>Erath</v>
          </cell>
          <cell r="C116" t="str">
            <v>Fort Worth</v>
          </cell>
        </row>
        <row r="117">
          <cell r="B117" t="str">
            <v>Hood</v>
          </cell>
          <cell r="C117" t="str">
            <v>Fort Worth</v>
          </cell>
        </row>
        <row r="118">
          <cell r="B118" t="str">
            <v>Jack</v>
          </cell>
          <cell r="C118" t="str">
            <v>Fort Worth</v>
          </cell>
        </row>
        <row r="119">
          <cell r="B119" t="str">
            <v>Johnson</v>
          </cell>
          <cell r="C119" t="str">
            <v>Fort Worth</v>
          </cell>
        </row>
        <row r="120">
          <cell r="B120" t="str">
            <v>Palo Pinto</v>
          </cell>
          <cell r="C120" t="str">
            <v>Fort Worth</v>
          </cell>
        </row>
        <row r="121">
          <cell r="B121" t="str">
            <v>Parker</v>
          </cell>
          <cell r="C121" t="str">
            <v>Fort Worth</v>
          </cell>
        </row>
        <row r="122">
          <cell r="B122" t="str">
            <v>Somervell</v>
          </cell>
          <cell r="C122" t="str">
            <v>Fort Worth</v>
          </cell>
        </row>
        <row r="123">
          <cell r="B123" t="str">
            <v>Tarrant</v>
          </cell>
          <cell r="C123" t="str">
            <v>Fort Worth</v>
          </cell>
        </row>
        <row r="124">
          <cell r="B124" t="str">
            <v>Wise</v>
          </cell>
          <cell r="C124" t="str">
            <v>Fort Worth</v>
          </cell>
        </row>
        <row r="125">
          <cell r="B125" t="str">
            <v>Brazoria</v>
          </cell>
          <cell r="C125" t="str">
            <v>Houston</v>
          </cell>
        </row>
        <row r="126">
          <cell r="B126" t="str">
            <v>Fort Bend</v>
          </cell>
          <cell r="C126" t="str">
            <v>Houston</v>
          </cell>
        </row>
        <row r="127">
          <cell r="B127" t="str">
            <v>Galveston</v>
          </cell>
          <cell r="C127" t="str">
            <v>Houston</v>
          </cell>
        </row>
        <row r="128">
          <cell r="B128" t="str">
            <v>Harris</v>
          </cell>
          <cell r="C128" t="str">
            <v>Houston</v>
          </cell>
        </row>
        <row r="129">
          <cell r="B129" t="str">
            <v>Montgomery</v>
          </cell>
          <cell r="C129" t="str">
            <v>Houston</v>
          </cell>
        </row>
        <row r="130">
          <cell r="B130" t="str">
            <v>Waller</v>
          </cell>
          <cell r="C130" t="str">
            <v>Houston</v>
          </cell>
        </row>
        <row r="131">
          <cell r="B131" t="str">
            <v>Dimmit</v>
          </cell>
          <cell r="C131" t="str">
            <v>Laredo</v>
          </cell>
        </row>
        <row r="132">
          <cell r="B132" t="str">
            <v>Duval</v>
          </cell>
          <cell r="C132" t="str">
            <v>Laredo</v>
          </cell>
        </row>
        <row r="133">
          <cell r="B133" t="str">
            <v>Kinney</v>
          </cell>
          <cell r="C133" t="str">
            <v>Laredo</v>
          </cell>
        </row>
        <row r="134">
          <cell r="B134" t="str">
            <v>La Salle</v>
          </cell>
          <cell r="C134" t="str">
            <v>Laredo</v>
          </cell>
        </row>
        <row r="135">
          <cell r="B135" t="str">
            <v>Maverick</v>
          </cell>
          <cell r="C135" t="str">
            <v>Laredo</v>
          </cell>
        </row>
        <row r="136">
          <cell r="B136" t="str">
            <v>Val Verde</v>
          </cell>
          <cell r="C136" t="str">
            <v>Laredo</v>
          </cell>
        </row>
        <row r="137">
          <cell r="B137" t="str">
            <v>Webb</v>
          </cell>
          <cell r="C137" t="str">
            <v>Laredo</v>
          </cell>
        </row>
        <row r="138">
          <cell r="B138" t="str">
            <v>Zavala</v>
          </cell>
          <cell r="C138" t="str">
            <v>Laredo</v>
          </cell>
        </row>
        <row r="139">
          <cell r="B139" t="str">
            <v>Bailey</v>
          </cell>
          <cell r="C139" t="str">
            <v>Lubbock</v>
          </cell>
        </row>
        <row r="140">
          <cell r="B140" t="str">
            <v>Castro</v>
          </cell>
          <cell r="C140" t="str">
            <v>Lubbock</v>
          </cell>
        </row>
        <row r="141">
          <cell r="B141" t="str">
            <v>Cochran</v>
          </cell>
          <cell r="C141" t="str">
            <v>Lubbock</v>
          </cell>
        </row>
        <row r="142">
          <cell r="B142" t="str">
            <v>Crosby</v>
          </cell>
          <cell r="C142" t="str">
            <v>Lubbock</v>
          </cell>
        </row>
        <row r="143">
          <cell r="B143" t="str">
            <v>Dawson</v>
          </cell>
          <cell r="C143" t="str">
            <v>Lubbock</v>
          </cell>
        </row>
        <row r="144">
          <cell r="B144" t="str">
            <v>Floyd</v>
          </cell>
          <cell r="C144" t="str">
            <v>Lubbock</v>
          </cell>
        </row>
        <row r="145">
          <cell r="B145" t="str">
            <v>Gaines</v>
          </cell>
          <cell r="C145" t="str">
            <v>Lubbock</v>
          </cell>
        </row>
        <row r="146">
          <cell r="B146" t="str">
            <v>Garza</v>
          </cell>
          <cell r="C146" t="str">
            <v>Lubbock</v>
          </cell>
        </row>
        <row r="147">
          <cell r="B147" t="str">
            <v>Hale</v>
          </cell>
          <cell r="C147" t="str">
            <v>Lubbock</v>
          </cell>
        </row>
        <row r="148">
          <cell r="B148" t="str">
            <v>Hockley</v>
          </cell>
          <cell r="C148" t="str">
            <v>Lubbock</v>
          </cell>
        </row>
        <row r="149">
          <cell r="B149" t="str">
            <v>Lamb</v>
          </cell>
          <cell r="C149" t="str">
            <v>Lubbock</v>
          </cell>
        </row>
        <row r="150">
          <cell r="B150" t="str">
            <v>Lubbock</v>
          </cell>
          <cell r="C150" t="str">
            <v>Lubbock</v>
          </cell>
        </row>
        <row r="151">
          <cell r="B151" t="str">
            <v>Lynn</v>
          </cell>
          <cell r="C151" t="str">
            <v>Lubbock</v>
          </cell>
        </row>
        <row r="152">
          <cell r="B152" t="str">
            <v>Parmer</v>
          </cell>
          <cell r="C152" t="str">
            <v>Lubbock</v>
          </cell>
        </row>
        <row r="153">
          <cell r="B153" t="str">
            <v>Swisher</v>
          </cell>
          <cell r="C153" t="str">
            <v>Lubbock</v>
          </cell>
        </row>
        <row r="154">
          <cell r="B154" t="str">
            <v>Terry</v>
          </cell>
          <cell r="C154" t="str">
            <v>Lubbock</v>
          </cell>
        </row>
        <row r="155">
          <cell r="B155" t="str">
            <v>Yoakum</v>
          </cell>
          <cell r="C155" t="str">
            <v>Lubbock</v>
          </cell>
        </row>
        <row r="156">
          <cell r="B156" t="str">
            <v>Angelina</v>
          </cell>
          <cell r="C156" t="str">
            <v>Lufkin</v>
          </cell>
        </row>
        <row r="157">
          <cell r="B157" t="str">
            <v>Houston</v>
          </cell>
          <cell r="C157" t="str">
            <v>Lufkin</v>
          </cell>
        </row>
        <row r="158">
          <cell r="B158" t="str">
            <v>Nacogdoches</v>
          </cell>
          <cell r="C158" t="str">
            <v>Lufkin</v>
          </cell>
        </row>
        <row r="159">
          <cell r="B159" t="str">
            <v>Polk</v>
          </cell>
          <cell r="C159" t="str">
            <v>Lufkin</v>
          </cell>
        </row>
        <row r="160">
          <cell r="B160" t="str">
            <v>Sabine</v>
          </cell>
          <cell r="C160" t="str">
            <v>Lufkin</v>
          </cell>
        </row>
        <row r="161">
          <cell r="B161" t="str">
            <v>San Augustine</v>
          </cell>
          <cell r="C161" t="str">
            <v>Lufkin</v>
          </cell>
        </row>
        <row r="162">
          <cell r="B162" t="str">
            <v>San Jacinto</v>
          </cell>
          <cell r="C162" t="str">
            <v>Lufkin</v>
          </cell>
        </row>
        <row r="163">
          <cell r="B163" t="str">
            <v>Shelby</v>
          </cell>
          <cell r="C163" t="str">
            <v>Lufkin</v>
          </cell>
        </row>
        <row r="164">
          <cell r="B164" t="str">
            <v>Trinity</v>
          </cell>
          <cell r="C164" t="str">
            <v>Lufkin</v>
          </cell>
        </row>
        <row r="165">
          <cell r="B165" t="str">
            <v>Andrews</v>
          </cell>
          <cell r="C165" t="str">
            <v>Odessa</v>
          </cell>
        </row>
        <row r="166">
          <cell r="B166" t="str">
            <v>Crane</v>
          </cell>
          <cell r="C166" t="str">
            <v>Odessa</v>
          </cell>
        </row>
        <row r="167">
          <cell r="B167" t="str">
            <v>Ector</v>
          </cell>
          <cell r="C167" t="str">
            <v>Odessa</v>
          </cell>
        </row>
        <row r="168">
          <cell r="B168" t="str">
            <v>Loving</v>
          </cell>
          <cell r="C168" t="str">
            <v>Odessa</v>
          </cell>
        </row>
        <row r="169">
          <cell r="B169" t="str">
            <v>Martin</v>
          </cell>
          <cell r="C169" t="str">
            <v>Odessa</v>
          </cell>
        </row>
        <row r="170">
          <cell r="B170" t="str">
            <v>Midland</v>
          </cell>
          <cell r="C170" t="str">
            <v>Odessa</v>
          </cell>
        </row>
        <row r="171">
          <cell r="B171" t="str">
            <v>Pecos</v>
          </cell>
          <cell r="C171" t="str">
            <v>Odessa</v>
          </cell>
        </row>
        <row r="172">
          <cell r="B172" t="str">
            <v>Reeves</v>
          </cell>
          <cell r="C172" t="str">
            <v>Odessa</v>
          </cell>
        </row>
        <row r="173">
          <cell r="B173" t="str">
            <v>Terrell</v>
          </cell>
          <cell r="C173" t="str">
            <v>Odessa</v>
          </cell>
        </row>
        <row r="174">
          <cell r="B174" t="str">
            <v>Upton</v>
          </cell>
          <cell r="C174" t="str">
            <v>Odessa</v>
          </cell>
        </row>
        <row r="175">
          <cell r="B175" t="str">
            <v>Ward</v>
          </cell>
          <cell r="C175" t="str">
            <v>Odessa</v>
          </cell>
        </row>
        <row r="176">
          <cell r="B176" t="str">
            <v>Winkler</v>
          </cell>
          <cell r="C176" t="str">
            <v>Odessa</v>
          </cell>
        </row>
        <row r="177">
          <cell r="B177" t="str">
            <v>Delta</v>
          </cell>
          <cell r="C177" t="str">
            <v>Paris</v>
          </cell>
        </row>
        <row r="178">
          <cell r="B178" t="str">
            <v>Fannin</v>
          </cell>
          <cell r="C178" t="str">
            <v>Paris</v>
          </cell>
        </row>
        <row r="179">
          <cell r="B179" t="str">
            <v>Franklin</v>
          </cell>
          <cell r="C179" t="str">
            <v>Paris</v>
          </cell>
        </row>
        <row r="180">
          <cell r="B180" t="str">
            <v>Grayson</v>
          </cell>
          <cell r="C180" t="str">
            <v>Paris</v>
          </cell>
        </row>
        <row r="181">
          <cell r="B181" t="str">
            <v>Hopkins</v>
          </cell>
          <cell r="C181" t="str">
            <v>Paris</v>
          </cell>
        </row>
        <row r="182">
          <cell r="B182" t="str">
            <v>Hunt</v>
          </cell>
          <cell r="C182" t="str">
            <v>Paris</v>
          </cell>
        </row>
        <row r="183">
          <cell r="B183" t="str">
            <v>Lamar</v>
          </cell>
          <cell r="C183" t="str">
            <v>Paris</v>
          </cell>
        </row>
        <row r="184">
          <cell r="B184" t="str">
            <v>Rains</v>
          </cell>
          <cell r="C184" t="str">
            <v>Paris</v>
          </cell>
        </row>
        <row r="185">
          <cell r="B185" t="str">
            <v>Red River</v>
          </cell>
          <cell r="C185" t="str">
            <v>Paris</v>
          </cell>
        </row>
        <row r="186">
          <cell r="B186" t="str">
            <v>Brooks</v>
          </cell>
          <cell r="C186" t="str">
            <v>Pharr</v>
          </cell>
        </row>
        <row r="187">
          <cell r="B187" t="str">
            <v>Cameron</v>
          </cell>
          <cell r="C187" t="str">
            <v>Pharr</v>
          </cell>
        </row>
        <row r="188">
          <cell r="B188" t="str">
            <v>Hidalgo</v>
          </cell>
          <cell r="C188" t="str">
            <v>Pharr</v>
          </cell>
        </row>
        <row r="189">
          <cell r="B189" t="str">
            <v>Jim Hogg</v>
          </cell>
          <cell r="C189" t="str">
            <v>Pharr</v>
          </cell>
        </row>
        <row r="190">
          <cell r="B190" t="str">
            <v>Kenedy</v>
          </cell>
          <cell r="C190" t="str">
            <v>Pharr</v>
          </cell>
        </row>
        <row r="191">
          <cell r="B191" t="str">
            <v>Starr</v>
          </cell>
          <cell r="C191" t="str">
            <v>Pharr</v>
          </cell>
        </row>
        <row r="192">
          <cell r="B192" t="str">
            <v>Willacy</v>
          </cell>
          <cell r="C192" t="str">
            <v>Pharr</v>
          </cell>
        </row>
        <row r="193">
          <cell r="B193" t="str">
            <v>Zapata</v>
          </cell>
          <cell r="C193" t="str">
            <v>Pharr</v>
          </cell>
        </row>
        <row r="194">
          <cell r="B194" t="str">
            <v>Coke</v>
          </cell>
          <cell r="C194" t="str">
            <v>San Angelo</v>
          </cell>
        </row>
        <row r="195">
          <cell r="B195" t="str">
            <v>Concho</v>
          </cell>
          <cell r="C195" t="str">
            <v>San Angelo</v>
          </cell>
        </row>
        <row r="196">
          <cell r="B196" t="str">
            <v>Crockett</v>
          </cell>
          <cell r="C196" t="str">
            <v>San Angelo</v>
          </cell>
        </row>
        <row r="197">
          <cell r="B197" t="str">
            <v>Edwards</v>
          </cell>
          <cell r="C197" t="str">
            <v>San Angelo</v>
          </cell>
        </row>
        <row r="198">
          <cell r="B198" t="str">
            <v>Glasscock</v>
          </cell>
          <cell r="C198" t="str">
            <v>San Angelo</v>
          </cell>
        </row>
        <row r="199">
          <cell r="B199" t="str">
            <v>Irion</v>
          </cell>
          <cell r="C199" t="str">
            <v>San Angelo</v>
          </cell>
        </row>
        <row r="200">
          <cell r="B200" t="str">
            <v>Kimble</v>
          </cell>
          <cell r="C200" t="str">
            <v>San Angelo</v>
          </cell>
        </row>
        <row r="201">
          <cell r="B201" t="str">
            <v>Menard</v>
          </cell>
          <cell r="C201" t="str">
            <v>San Angelo</v>
          </cell>
        </row>
        <row r="202">
          <cell r="B202" t="str">
            <v>Reagan</v>
          </cell>
          <cell r="C202" t="str">
            <v>San Angelo</v>
          </cell>
        </row>
        <row r="203">
          <cell r="B203" t="str">
            <v>Real</v>
          </cell>
          <cell r="C203" t="str">
            <v>San Angelo</v>
          </cell>
        </row>
        <row r="204">
          <cell r="B204" t="str">
            <v>Runnels</v>
          </cell>
          <cell r="C204" t="str">
            <v>San Angelo</v>
          </cell>
        </row>
        <row r="205">
          <cell r="B205" t="str">
            <v>Schleicher</v>
          </cell>
          <cell r="C205" t="str">
            <v>San Angelo</v>
          </cell>
        </row>
        <row r="206">
          <cell r="B206" t="str">
            <v>Sterling</v>
          </cell>
          <cell r="C206" t="str">
            <v>San Angelo</v>
          </cell>
        </row>
        <row r="207">
          <cell r="B207" t="str">
            <v>Sutton</v>
          </cell>
          <cell r="C207" t="str">
            <v>San Angelo</v>
          </cell>
        </row>
        <row r="208">
          <cell r="B208" t="str">
            <v>Tom Green</v>
          </cell>
          <cell r="C208" t="str">
            <v>San Angelo</v>
          </cell>
        </row>
        <row r="209">
          <cell r="B209" t="str">
            <v>Atascosa</v>
          </cell>
          <cell r="C209" t="str">
            <v>San Antonio</v>
          </cell>
        </row>
        <row r="210">
          <cell r="B210" t="str">
            <v>Bandera</v>
          </cell>
          <cell r="C210" t="str">
            <v>San Antonio</v>
          </cell>
        </row>
        <row r="211">
          <cell r="B211" t="str">
            <v>Bexar</v>
          </cell>
          <cell r="C211" t="str">
            <v>San Antonio</v>
          </cell>
        </row>
        <row r="212">
          <cell r="B212" t="str">
            <v>Comal</v>
          </cell>
          <cell r="C212" t="str">
            <v>San Antonio</v>
          </cell>
        </row>
        <row r="213">
          <cell r="B213" t="str">
            <v>Frio</v>
          </cell>
          <cell r="C213" t="str">
            <v>San Antonio</v>
          </cell>
        </row>
        <row r="214">
          <cell r="B214" t="str">
            <v>Guadalupe</v>
          </cell>
          <cell r="C214" t="str">
            <v>San Antonio</v>
          </cell>
        </row>
        <row r="215">
          <cell r="B215" t="str">
            <v>Kendall</v>
          </cell>
          <cell r="C215" t="str">
            <v>San Antonio</v>
          </cell>
        </row>
        <row r="216">
          <cell r="B216" t="str">
            <v>Kerr</v>
          </cell>
          <cell r="C216" t="str">
            <v>San Antonio</v>
          </cell>
        </row>
        <row r="217">
          <cell r="B217" t="str">
            <v>McMullen</v>
          </cell>
          <cell r="C217" t="str">
            <v>San Antonio</v>
          </cell>
        </row>
        <row r="218">
          <cell r="B218" t="str">
            <v>Medina</v>
          </cell>
          <cell r="C218" t="str">
            <v>San Antonio</v>
          </cell>
        </row>
        <row r="219">
          <cell r="B219" t="str">
            <v>Uvalde</v>
          </cell>
          <cell r="C219" t="str">
            <v>San Antonio</v>
          </cell>
        </row>
        <row r="220">
          <cell r="B220" t="str">
            <v>Wilson</v>
          </cell>
          <cell r="C220" t="str">
            <v>San Antonio</v>
          </cell>
        </row>
        <row r="221">
          <cell r="B221" t="str">
            <v>Bell</v>
          </cell>
          <cell r="C221" t="str">
            <v>Waco</v>
          </cell>
        </row>
        <row r="222">
          <cell r="B222" t="str">
            <v>Bosque</v>
          </cell>
          <cell r="C222" t="str">
            <v>Waco</v>
          </cell>
        </row>
        <row r="223">
          <cell r="B223" t="str">
            <v>Coryell</v>
          </cell>
          <cell r="C223" t="str">
            <v>Waco</v>
          </cell>
        </row>
        <row r="224">
          <cell r="B224" t="str">
            <v>Falls</v>
          </cell>
          <cell r="C224" t="str">
            <v>Waco</v>
          </cell>
        </row>
        <row r="225">
          <cell r="B225" t="str">
            <v>Hamilton</v>
          </cell>
          <cell r="C225" t="str">
            <v>Waco</v>
          </cell>
        </row>
        <row r="226">
          <cell r="B226" t="str">
            <v>Hill</v>
          </cell>
          <cell r="C226" t="str">
            <v>Waco</v>
          </cell>
        </row>
        <row r="227">
          <cell r="B227" t="str">
            <v>Limestone</v>
          </cell>
          <cell r="C227" t="str">
            <v>Waco</v>
          </cell>
        </row>
        <row r="228">
          <cell r="B228" t="str">
            <v>McLennan</v>
          </cell>
          <cell r="C228" t="str">
            <v>Waco</v>
          </cell>
        </row>
        <row r="229">
          <cell r="B229" t="str">
            <v>Archer</v>
          </cell>
          <cell r="C229" t="str">
            <v>Wichita Falls</v>
          </cell>
        </row>
        <row r="230">
          <cell r="B230" t="str">
            <v>Baylor</v>
          </cell>
          <cell r="C230" t="str">
            <v>Wichita Falls</v>
          </cell>
        </row>
        <row r="231">
          <cell r="B231" t="str">
            <v>Clay</v>
          </cell>
          <cell r="C231" t="str">
            <v>Wichita Falls</v>
          </cell>
        </row>
        <row r="232">
          <cell r="B232" t="str">
            <v>Cooke</v>
          </cell>
          <cell r="C232" t="str">
            <v>Wichita Falls</v>
          </cell>
        </row>
        <row r="233">
          <cell r="B233" t="str">
            <v>Montague</v>
          </cell>
          <cell r="C233" t="str">
            <v>Wichita Falls</v>
          </cell>
        </row>
        <row r="234">
          <cell r="B234" t="str">
            <v>Throckmorton</v>
          </cell>
          <cell r="C234" t="str">
            <v>Wichita Falls</v>
          </cell>
        </row>
        <row r="235">
          <cell r="B235" t="str">
            <v>Wichita</v>
          </cell>
          <cell r="C235" t="str">
            <v>Wichita Falls</v>
          </cell>
        </row>
        <row r="236">
          <cell r="B236" t="str">
            <v>Wilbarger</v>
          </cell>
          <cell r="C236" t="str">
            <v>Wichita Falls</v>
          </cell>
        </row>
        <row r="237">
          <cell r="B237" t="str">
            <v>Young</v>
          </cell>
          <cell r="C237" t="str">
            <v>Wichita Falls</v>
          </cell>
        </row>
        <row r="238">
          <cell r="B238" t="str">
            <v>Anderson</v>
          </cell>
          <cell r="C238" t="str">
            <v>Tyler</v>
          </cell>
        </row>
        <row r="239">
          <cell r="B239" t="str">
            <v>Cherokee</v>
          </cell>
          <cell r="C239" t="str">
            <v>Tyler</v>
          </cell>
        </row>
        <row r="240">
          <cell r="B240" t="str">
            <v>Gregg</v>
          </cell>
          <cell r="C240" t="str">
            <v>Tyler</v>
          </cell>
        </row>
        <row r="241">
          <cell r="B241" t="str">
            <v>Henderson</v>
          </cell>
          <cell r="C241" t="str">
            <v>Tyler</v>
          </cell>
        </row>
        <row r="242">
          <cell r="B242" t="str">
            <v>Rusk</v>
          </cell>
          <cell r="C242" t="str">
            <v>Tyler</v>
          </cell>
        </row>
        <row r="243">
          <cell r="B243" t="str">
            <v>Smith</v>
          </cell>
          <cell r="C243" t="str">
            <v>Tyler</v>
          </cell>
        </row>
        <row r="244">
          <cell r="B244" t="str">
            <v>Van Zandt</v>
          </cell>
          <cell r="C244" t="str">
            <v>Tyler</v>
          </cell>
        </row>
        <row r="245">
          <cell r="B245" t="str">
            <v>Wood</v>
          </cell>
          <cell r="C245" t="str">
            <v>Tyler</v>
          </cell>
        </row>
        <row r="246">
          <cell r="B246" t="str">
            <v>Austin</v>
          </cell>
          <cell r="C246" t="str">
            <v>Yoakum</v>
          </cell>
        </row>
        <row r="247">
          <cell r="B247" t="str">
            <v>Calhoun</v>
          </cell>
          <cell r="C247" t="str">
            <v>Yoakum</v>
          </cell>
        </row>
        <row r="248">
          <cell r="B248" t="str">
            <v>Colorado</v>
          </cell>
          <cell r="C248" t="str">
            <v>Yoakum</v>
          </cell>
        </row>
        <row r="249">
          <cell r="B249" t="str">
            <v>DeWitt</v>
          </cell>
          <cell r="C249" t="str">
            <v>Yoakum</v>
          </cell>
        </row>
        <row r="250">
          <cell r="B250" t="str">
            <v>Fayette</v>
          </cell>
          <cell r="C250" t="str">
            <v>Yoakum</v>
          </cell>
        </row>
        <row r="251">
          <cell r="B251" t="str">
            <v>Gonzales</v>
          </cell>
          <cell r="C251" t="str">
            <v>Yoakum</v>
          </cell>
        </row>
        <row r="252">
          <cell r="B252" t="str">
            <v>Jackson</v>
          </cell>
          <cell r="C252" t="str">
            <v>Yoakum</v>
          </cell>
        </row>
        <row r="253">
          <cell r="B253" t="str">
            <v>Lavaca</v>
          </cell>
          <cell r="C253" t="str">
            <v>Yoakum</v>
          </cell>
        </row>
        <row r="254">
          <cell r="B254" t="str">
            <v>Matagorda</v>
          </cell>
          <cell r="C254" t="str">
            <v>Yoakum</v>
          </cell>
        </row>
        <row r="255">
          <cell r="B255" t="str">
            <v>Victoria</v>
          </cell>
          <cell r="C255" t="str">
            <v>Yoakum</v>
          </cell>
        </row>
        <row r="256">
          <cell r="B256" t="str">
            <v>Wharton</v>
          </cell>
          <cell r="C256" t="str">
            <v>Yoakum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CE5422-A419-41E3-AC79-C8B76AB87A93}" name="airport_planner_whole_state" displayName="airport_planner_whole_state" ref="A1:G269" totalsRowShown="0" headerRowDxfId="87" dataDxfId="86" tableBorderDxfId="85" headerRowCellStyle="Heading 2">
  <autoFilter ref="A1:G269" xr:uid="{C4CE5422-A419-41E3-AC79-C8B76AB87A93}"/>
  <sortState xmlns:xlrd2="http://schemas.microsoft.com/office/spreadsheetml/2017/richdata2" ref="A2:G269">
    <sortCondition ref="G1:G269"/>
  </sortState>
  <tableColumns count="7">
    <tableColumn id="1" xr3:uid="{4D6780C0-AF29-4F6F-9C1B-A3C223BCAE46}" name="ID" dataDxfId="84"/>
    <tableColumn id="2" xr3:uid="{BC9055B5-0E13-45A6-AE65-286A193BE37C}" name="CITY" dataDxfId="83"/>
    <tableColumn id="3" xr3:uid="{458BDB28-B20C-4D21-B9D5-03FAF8410032}" name="COUNTY" dataDxfId="82"/>
    <tableColumn id="7" xr3:uid="{D9DA3F6F-1CD2-46E0-8331-D928EBEA5A7A}" name="District" dataDxfId="81"/>
    <tableColumn id="4" xr3:uid="{58B2776C-ED9D-4231-8909-2441943C3C17}" name="FACILITY" dataDxfId="80"/>
    <tableColumn id="6" xr3:uid="{2583C7DF-E514-492B-A220-7688966486AB}" name="Classification" dataDxfId="79">
      <calculatedColumnFormula>_xlfn.IFNA(VLOOKUP(airport_planner_whole_state[[#This Row],[ID]],'NPIAS Class'!A:E,5,FALSE), "State")</calculatedColumnFormula>
    </tableColumn>
    <tableColumn id="8" xr3:uid="{FACE90EC-D211-401B-AD0C-6A49C58448FF}" name="Planner" dataDxfId="7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D83E8F4-F8D1-4ABD-AADC-A5145D291FC4}" name="commercial_Service_Airports" displayName="commercial_Service_Airports" ref="A1:P27" totalsRowShown="0" headerRowDxfId="20" dataDxfId="77" tableBorderDxfId="76" headerRowCellStyle="Heading 2">
  <autoFilter ref="A1:P27" xr:uid="{277148FA-5EA0-436A-9842-EE4CB037DDAB}"/>
  <sortState xmlns:xlrd2="http://schemas.microsoft.com/office/spreadsheetml/2017/richdata2" ref="A2:P27">
    <sortCondition ref="G1:G27"/>
  </sortState>
  <tableColumns count="16">
    <tableColumn id="1" xr3:uid="{3353C8CD-8EF1-4109-9E9B-A08718FEDBB4}" name="LOC ID" dataDxfId="75"/>
    <tableColumn id="2" xr3:uid="{A8F63E02-C58E-4538-BF71-02BFCDC6656D}" name="CITY" dataDxfId="74"/>
    <tableColumn id="3" xr3:uid="{A536204C-316F-4C45-ACF6-7E0266D898C4}" name="COUNTY" dataDxfId="73"/>
    <tableColumn id="4" xr3:uid="{5601754B-E79B-4799-AEAB-FE46F263C724}" name="DISTRICT" dataDxfId="72">
      <calculatedColumnFormula>VLOOKUP(commercial_Service_Airports[[#This Row],[COUNTY]],[1]Districts!B:C,2,FALSE)</calculatedColumnFormula>
    </tableColumn>
    <tableColumn id="5" xr3:uid="{BEF906FE-027B-4596-8B44-BA182767E32E}" name="FACILITY NAME" dataDxfId="71"/>
    <tableColumn id="6" xr3:uid="{41B2BBDF-AAF8-434B-9A59-4D23730E4BFA}" name="HUB/CLASSIFICATION" dataDxfId="70"/>
    <tableColumn id="7" xr3:uid="{0A7F5DEF-1404-40C5-8BEF-BBE167FCD0C9}" name="PLANNER" dataDxfId="21">
      <calculatedColumnFormula>_xlfn.IFNA(VLOOKUP(commercial_Service_Airports[[#This Row],[COUNTY]],'Whole State'!C:G,5,FALSE), VLOOKUP(commercial_Service_Airports[[#This Row],[DISTRICT]],'Whole State'!D:G,4,FALSE))</calculatedColumnFormula>
    </tableColumn>
    <tableColumn id="8" xr3:uid="{0C80941C-BEA6-4C39-80AA-F2C186A1C476}" name="LATITUDE" dataDxfId="69"/>
    <tableColumn id="9" xr3:uid="{95107086-7814-474A-A019-ADF4B95C802E}" name="LONGITUDE" dataDxfId="68"/>
    <tableColumn id="10" xr3:uid="{75944CEA-64F6-4E5C-9148-33E0651A522B}" name="CATEGORY" dataDxfId="67"/>
    <tableColumn id="11" xr3:uid="{493AA4F3-EB2C-41CA-BFD3-5D5BA467C8F0}" name="STATE RL C" dataDxfId="66"/>
    <tableColumn id="12" xr3:uid="{8C73A605-5B63-403B-834A-761DC062D57B}" name="COORDS" dataDxfId="65"/>
    <tableColumn id="13" xr3:uid="{F6FFE87B-9BBE-4E64-A56A-DB6AD69D2036}" name="FID" dataDxfId="64"/>
    <tableColumn id="14" xr3:uid="{7DD8175B-4038-496F-96A2-5A4DF1F68C9B}" name="REC TYPE" dataDxfId="63"/>
    <tableColumn id="15" xr3:uid="{ED0E9264-C9B3-4A1D-8E6A-84AAD6BD77C3}" name="FAA SITE NUMBER" dataDxfId="62"/>
    <tableColumn id="16" xr3:uid="{1FEDA655-FD59-4705-93F9-C220EB5D7F16}" name="NPIAS SITE" dataDxfId="6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A06709-F7EB-4D55-8EF9-54504CD5C4DC}" name="north_Region_Airports_Table" displayName="north_Region_Airports_Table" ref="P1:V63" totalsRowShown="0" headerRowDxfId="10" dataDxfId="9" tableBorderDxfId="60" headerRowCellStyle="Heading 2">
  <autoFilter ref="P1:V63" xr:uid="{11A06709-F7EB-4D55-8EF9-54504CD5C4DC}"/>
  <sortState xmlns:xlrd2="http://schemas.microsoft.com/office/spreadsheetml/2017/richdata2" ref="P2:V63">
    <sortCondition ref="S1:S63"/>
  </sortState>
  <tableColumns count="7">
    <tableColumn id="1" xr3:uid="{903FA611-595C-41AB-996A-26E96EC49FFE}" name="ID" dataDxfId="17"/>
    <tableColumn id="2" xr3:uid="{465FAD0F-6067-40CC-B07B-8740B5BE60EA}" name="CITY" dataDxfId="16"/>
    <tableColumn id="3" xr3:uid="{563F4FCE-A3F1-4527-88DC-A650EDCEC0AC}" name="COUNTY" dataDxfId="15"/>
    <tableColumn id="4" xr3:uid="{538F8B08-E252-43B6-8DD8-22D63AE625AD}" name="District" dataDxfId="14"/>
    <tableColumn id="5" xr3:uid="{F2382414-1345-4786-8231-D3853D7A8C84}" name="FACILITY" dataDxfId="13"/>
    <tableColumn id="6" xr3:uid="{9560F23D-96F5-4D5B-99F4-192D1DD90CBD}" name="Past Planner" dataDxfId="12"/>
    <tableColumn id="7" xr3:uid="{25B16CF2-0B22-489F-AC96-8060E458C890}" name="Current Planner" dataDxfId="1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8E9A77-125C-48CF-8D9C-B1A96C163E45}" name="east_Region_Airports_Table" displayName="east_Region_Airports_Table" ref="P1:V66" totalsRowShown="0" headerRowDxfId="0" dataDxfId="1" tableBorderDxfId="59" headerRowCellStyle="Heading 2">
  <autoFilter ref="P1:V66" xr:uid="{A98E9A77-125C-48CF-8D9C-B1A96C163E45}"/>
  <sortState xmlns:xlrd2="http://schemas.microsoft.com/office/spreadsheetml/2017/richdata2" ref="P32:V66">
    <sortCondition ref="T1:T66"/>
  </sortState>
  <tableColumns count="7">
    <tableColumn id="1" xr3:uid="{B31DA146-7577-4B7A-8354-1DE3AFD9AE49}" name="ID" dataDxfId="8"/>
    <tableColumn id="2" xr3:uid="{059E8BC5-C1F3-4753-A5F7-B4D27D92B9CE}" name="CITY" dataDxfId="7"/>
    <tableColumn id="3" xr3:uid="{E8E8F0FC-6D7B-4050-97F5-23B146203E6C}" name="COUNTY" dataDxfId="6"/>
    <tableColumn id="4" xr3:uid="{BC569795-4A61-4E94-8000-FA7069F60D45}" name="District" dataDxfId="5"/>
    <tableColumn id="5" xr3:uid="{572F0EC4-6D69-49F5-B674-1B8177843BA3}" name="FACILITY" dataDxfId="4"/>
    <tableColumn id="6" xr3:uid="{CA93403E-B17F-477A-8159-1AA597CA406B}" name="Past Planner" dataDxfId="3"/>
    <tableColumn id="7" xr3:uid="{92CF1221-A85F-481D-9E44-EB7984D6E816}" name="Current Planner" dataDxfId="2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3754C00-1FBF-4A28-B7A4-7F148B08F089}" name="south_Region_Airports_Table" displayName="south_Region_Airports_Table" ref="P1:V61" totalsRowShown="0" headerRowDxfId="19" dataDxfId="58" tableBorderDxfId="57" headerRowCellStyle="Heading 2">
  <autoFilter ref="P1:V61" xr:uid="{73754C00-1FBF-4A28-B7A4-7F148B08F089}"/>
  <sortState xmlns:xlrd2="http://schemas.microsoft.com/office/spreadsheetml/2017/richdata2" ref="P2:V61">
    <sortCondition ref="V1:V61"/>
  </sortState>
  <tableColumns count="7">
    <tableColumn id="1" xr3:uid="{0A49C4B1-3F55-4902-8C7E-3FEE7BD177DA}" name="ID" dataDxfId="56"/>
    <tableColumn id="2" xr3:uid="{E39CD390-A20E-43CC-8BE6-E789B173BD6A}" name="CITY" dataDxfId="55"/>
    <tableColumn id="3" xr3:uid="{F585DDD0-8CEF-40FB-941F-6F101110B86E}" name="COUNTY" dataDxfId="54"/>
    <tableColumn id="4" xr3:uid="{8C1D2E43-8145-4F90-A79C-EA695742A152}" name="District" dataDxfId="53"/>
    <tableColumn id="5" xr3:uid="{082A385B-B22E-46FD-8CEB-6FC7D7CB4198}" name="FACILITY" dataDxfId="52"/>
    <tableColumn id="6" xr3:uid="{948711D7-7FE7-42AE-98A1-4B48F2778FD0}" name="Past Planner" dataDxfId="51"/>
    <tableColumn id="7" xr3:uid="{FF096F21-59C9-4866-8A9E-FDE52DF733B0}" name="Current Planner" dataDxfId="5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D748A1-C37F-490B-8858-6D4B511957FD}" name="west_Region_Airports_Table" displayName="west_Region_Airports_Table" ref="P1:V83" totalsRowShown="0" headerRowDxfId="18" dataDxfId="49" tableBorderDxfId="48" headerRowCellStyle="Heading 2">
  <autoFilter ref="P1:V83" xr:uid="{7CD748A1-C37F-490B-8858-6D4B511957FD}"/>
  <sortState xmlns:xlrd2="http://schemas.microsoft.com/office/spreadsheetml/2017/richdata2" ref="P2:V83">
    <sortCondition ref="S1:S83"/>
  </sortState>
  <tableColumns count="7">
    <tableColumn id="1" xr3:uid="{E674D853-7E30-45B3-88A3-E330802705D1}" name="ID" dataDxfId="47"/>
    <tableColumn id="2" xr3:uid="{B6EC1916-676D-4BF2-A060-C4288328C007}" name="CITY" dataDxfId="46"/>
    <tableColumn id="3" xr3:uid="{5CA8AC59-5C5E-4B1E-8095-0283059C1904}" name="COUNTY" dataDxfId="45"/>
    <tableColumn id="4" xr3:uid="{208FA925-5D53-4FC7-AE65-D22DD2D770AE}" name="District" dataDxfId="44"/>
    <tableColumn id="5" xr3:uid="{13AFAF50-CF3B-4F40-97AC-D9CB07CB27B8}" name="FACILITY" dataDxfId="43"/>
    <tableColumn id="6" xr3:uid="{3CFEF51A-F465-4439-91CA-2F6CA612C78C}" name="Past Planner" dataDxfId="42"/>
    <tableColumn id="7" xr3:uid="{9A921BF6-CD28-4C44-8BCD-377E41683BAE}" name="Current Planner" dataDxfId="41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9147726-BBCF-4E68-9646-13B7010F25AC}" name="Table112" displayName="Table112" ref="B2:G272" totalsRowShown="0" headerRowDxfId="40" dataDxfId="38" headerRowBorderDxfId="39" tableBorderDxfId="37">
  <autoFilter ref="B2:G272" xr:uid="{39147726-BBCF-4E68-9646-13B7010F25AC}"/>
  <sortState xmlns:xlrd2="http://schemas.microsoft.com/office/spreadsheetml/2017/richdata2" ref="B3:G272">
    <sortCondition ref="G2:G272"/>
  </sortState>
  <tableColumns count="6">
    <tableColumn id="1" xr3:uid="{A101D44C-1EF4-4D56-A297-66F470316EEE}" name="ID" dataDxfId="36"/>
    <tableColumn id="2" xr3:uid="{5E86C8F8-9F3B-46E5-A328-2E76A5DDE1E2}" name="CITY" dataDxfId="35"/>
    <tableColumn id="3" xr3:uid="{343C0FB7-2DF1-4BBD-85FE-52DBD2AF64A4}" name="COUNTY" dataDxfId="34"/>
    <tableColumn id="7" xr3:uid="{8B03C9EB-EA7A-4B85-A525-2DA7C32E49D9}" name="District" dataDxfId="33"/>
    <tableColumn id="4" xr3:uid="{2EB37CE0-EE0D-4A58-B37B-A915FE2F6585}" name="FACILITY" dataDxfId="32"/>
    <tableColumn id="8" xr3:uid="{3271390D-0481-49BA-99F4-ADCD5278BBB2}" name="Current Planner" dataDxfId="31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6473C3-692D-4632-A2F0-11172946E2E2}" name="npias_Class_Table" displayName="npias_Class_Table" ref="A1:E211" totalsRowShown="0" headerRowDxfId="22" dataDxfId="23" tableBorderDxfId="29" headerRowCellStyle="Normal 8" dataCellStyle="Normal 8">
  <autoFilter ref="A1:E211" xr:uid="{0D6473C3-692D-4632-A2F0-11172946E2E2}"/>
  <tableColumns count="5">
    <tableColumn id="1" xr3:uid="{B159BEA2-DD2D-4AA1-B75F-A4C65E4EB080}" name="LocID" dataDxfId="28" dataCellStyle="Normal 8"/>
    <tableColumn id="2" xr3:uid="{30CC7A12-449A-4BB1-B0D5-25E634CC7C82}" name="Owner-_x000a_ship" dataDxfId="27" dataCellStyle="Normal 8"/>
    <tableColumn id="3" xr3:uid="{1D9F27B7-28C5-485B-8544-37A82F9C50D3}" name="Svc Lvl_x000a_(FY25)" dataDxfId="26" dataCellStyle="Normal 8"/>
    <tableColumn id="4" xr3:uid="{5059C97C-FEC0-48E8-877F-571874CB271C}" name="Hub_x000a_(FY25)" dataDxfId="25" dataCellStyle="Normal 8"/>
    <tableColumn id="5" xr3:uid="{D5B9797B-CA37-46D4-9BB6-AE706E6857B2}" name="Role_x000a_(FY25)" dataDxfId="24" dataCellStyle="Normal 8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DCFB-BAA5-41FF-BF8E-C285EAC4233A}">
  <sheetPr>
    <pageSetUpPr autoPageBreaks="0"/>
  </sheetPr>
  <dimension ref="A1:AE273"/>
  <sheetViews>
    <sheetView tabSelected="1" zoomScale="110" zoomScaleNormal="110" workbookViewId="0"/>
  </sheetViews>
  <sheetFormatPr defaultRowHeight="15" x14ac:dyDescent="0.25"/>
  <cols>
    <col min="1" max="1" width="9.140625" style="19"/>
    <col min="2" max="2" width="18.85546875" style="19" customWidth="1"/>
    <col min="3" max="3" width="20.28515625" style="19" customWidth="1"/>
    <col min="4" max="4" width="16.140625" style="19" customWidth="1"/>
    <col min="5" max="5" width="32.7109375" style="19" customWidth="1"/>
    <col min="6" max="6" width="23.5703125" style="19" customWidth="1"/>
    <col min="7" max="7" width="18.140625" style="19" customWidth="1"/>
    <col min="8" max="8" width="15.140625" style="19" customWidth="1"/>
    <col min="9" max="9" width="33" style="19" customWidth="1"/>
    <col min="10" max="10" width="22.140625" style="14" customWidth="1"/>
    <col min="11" max="11" width="19.42578125" customWidth="1"/>
    <col min="12" max="12" width="21.42578125" customWidth="1"/>
    <col min="13" max="13" width="20.28515625" customWidth="1"/>
    <col min="14" max="14" width="9.140625" customWidth="1"/>
    <col min="15" max="15" width="12.28515625" customWidth="1"/>
    <col min="16" max="16" width="15.42578125" style="2" customWidth="1"/>
    <col min="17" max="17" width="9.140625" customWidth="1"/>
    <col min="18" max="18" width="13" customWidth="1"/>
    <col min="19" max="19" width="15.140625" style="2" customWidth="1"/>
    <col min="20" max="20" width="9.140625" customWidth="1"/>
    <col min="21" max="21" width="13.140625" customWidth="1"/>
    <col min="22" max="22" width="15.28515625" style="2" customWidth="1"/>
    <col min="23" max="23" width="9.140625" customWidth="1"/>
    <col min="24" max="24" width="14.140625" customWidth="1"/>
    <col min="25" max="25" width="14.5703125" style="2" customWidth="1"/>
    <col min="26" max="26" width="9.140625" customWidth="1"/>
    <col min="27" max="27" width="13.7109375" customWidth="1"/>
    <col min="28" max="28" width="14.28515625" style="2" customWidth="1"/>
    <col min="30" max="30" width="15.42578125" customWidth="1"/>
    <col min="31" max="31" width="19.42578125" style="2" customWidth="1"/>
  </cols>
  <sheetData>
    <row r="1" spans="1:31" s="51" customFormat="1" ht="18" thickBot="1" x14ac:dyDescent="0.35">
      <c r="A1" s="50" t="s">
        <v>7</v>
      </c>
      <c r="B1" s="50" t="s">
        <v>8</v>
      </c>
      <c r="C1" s="50" t="s">
        <v>9</v>
      </c>
      <c r="D1" s="50" t="s">
        <v>10</v>
      </c>
      <c r="E1" s="50" t="s">
        <v>11</v>
      </c>
      <c r="F1" s="50" t="s">
        <v>12</v>
      </c>
      <c r="G1" s="50" t="s">
        <v>0</v>
      </c>
      <c r="H1" s="50"/>
      <c r="I1" s="98" t="s">
        <v>1444</v>
      </c>
      <c r="J1" s="98" t="s">
        <v>1445</v>
      </c>
      <c r="K1" s="50"/>
      <c r="L1" s="88" t="s">
        <v>1417</v>
      </c>
      <c r="M1" s="88"/>
      <c r="O1" s="52" t="s">
        <v>2</v>
      </c>
      <c r="P1" s="52"/>
      <c r="R1" s="87" t="s">
        <v>3</v>
      </c>
      <c r="S1" s="87"/>
      <c r="U1" s="96" t="s">
        <v>4</v>
      </c>
      <c r="V1" s="96"/>
      <c r="X1" s="90" t="s">
        <v>5</v>
      </c>
      <c r="Y1" s="90"/>
      <c r="AA1" s="109" t="s">
        <v>6</v>
      </c>
      <c r="AB1" s="109"/>
      <c r="AE1" s="55"/>
    </row>
    <row r="2" spans="1:31" ht="16.5" thickTop="1" thickBot="1" x14ac:dyDescent="0.3">
      <c r="A2" s="15" t="s">
        <v>129</v>
      </c>
      <c r="B2" s="15" t="s">
        <v>124</v>
      </c>
      <c r="C2" s="15" t="s">
        <v>130</v>
      </c>
      <c r="D2" s="15" t="s">
        <v>124</v>
      </c>
      <c r="E2" s="15" t="s">
        <v>131</v>
      </c>
      <c r="F2" s="15" t="str">
        <f>_xlfn.IFNA(VLOOKUP(airport_planner_whole_state[[#This Row],[ID]],'NPIAS Class'!A:E,5,FALSE), "State")</f>
        <v>State</v>
      </c>
      <c r="G2" s="15" t="s">
        <v>13</v>
      </c>
      <c r="H2" s="15"/>
      <c r="I2" s="21" t="s">
        <v>31</v>
      </c>
      <c r="J2" s="4">
        <f>COUNTIF(D:D,I2)</f>
        <v>11</v>
      </c>
      <c r="K2" s="1"/>
      <c r="L2" s="78" t="s">
        <v>10</v>
      </c>
      <c r="M2" s="78" t="s">
        <v>14</v>
      </c>
      <c r="O2" s="79" t="s">
        <v>10</v>
      </c>
      <c r="P2" s="79" t="s">
        <v>15</v>
      </c>
      <c r="R2" s="80" t="s">
        <v>10</v>
      </c>
      <c r="S2" s="80" t="s">
        <v>15</v>
      </c>
      <c r="U2" s="81" t="s">
        <v>10</v>
      </c>
      <c r="V2" s="81" t="s">
        <v>15</v>
      </c>
      <c r="X2" s="73" t="s">
        <v>10</v>
      </c>
      <c r="Y2" s="73" t="s">
        <v>15</v>
      </c>
      <c r="AA2" s="82" t="s">
        <v>10</v>
      </c>
      <c r="AB2" s="82" t="s">
        <v>15</v>
      </c>
    </row>
    <row r="3" spans="1:31" ht="30" x14ac:dyDescent="0.25">
      <c r="A3" s="15" t="s">
        <v>281</v>
      </c>
      <c r="B3" s="15" t="s">
        <v>282</v>
      </c>
      <c r="C3" s="15" t="s">
        <v>282</v>
      </c>
      <c r="D3" s="15" t="s">
        <v>124</v>
      </c>
      <c r="E3" s="15" t="s">
        <v>283</v>
      </c>
      <c r="F3" s="15" t="str">
        <f>_xlfn.IFNA(VLOOKUP(airport_planner_whole_state[[#This Row],[ID]],'NPIAS Class'!A:E,5,FALSE), "State")</f>
        <v>Local</v>
      </c>
      <c r="G3" s="15" t="s">
        <v>13</v>
      </c>
      <c r="H3" s="15"/>
      <c r="I3" s="21" t="s">
        <v>60</v>
      </c>
      <c r="J3" s="4">
        <f>COUNTIF(D:D,I3)</f>
        <v>17</v>
      </c>
      <c r="K3" s="1"/>
      <c r="L3" s="6" t="str">
        <f>O18</f>
        <v>Amarillo</v>
      </c>
      <c r="M3" s="3">
        <f>J3</f>
        <v>17</v>
      </c>
      <c r="O3" s="6" t="s">
        <v>23</v>
      </c>
      <c r="P3" s="3">
        <f>COUNTIF(C:C, O3)</f>
        <v>0</v>
      </c>
      <c r="R3" s="6" t="s">
        <v>24</v>
      </c>
      <c r="S3" s="3">
        <f>COUNTIF(C:C,R3)</f>
        <v>2</v>
      </c>
      <c r="U3" s="6" t="s">
        <v>25</v>
      </c>
      <c r="V3" s="3">
        <f>COUNTIF(C:C,U3)</f>
        <v>1</v>
      </c>
      <c r="X3" s="6" t="s">
        <v>26</v>
      </c>
      <c r="Y3" s="3">
        <f>COUNTIF(C:C, X3)</f>
        <v>1</v>
      </c>
      <c r="AA3" s="6" t="s">
        <v>27</v>
      </c>
      <c r="AB3" s="3">
        <f>COUNTIF(C:C, AA3)</f>
        <v>1</v>
      </c>
    </row>
    <row r="4" spans="1:31" x14ac:dyDescent="0.25">
      <c r="A4" s="15" t="s">
        <v>631</v>
      </c>
      <c r="B4" s="15" t="s">
        <v>632</v>
      </c>
      <c r="C4" s="15" t="s">
        <v>633</v>
      </c>
      <c r="D4" s="15" t="s">
        <v>124</v>
      </c>
      <c r="E4" s="15" t="s">
        <v>634</v>
      </c>
      <c r="F4" s="15" t="str">
        <f>_xlfn.IFNA(VLOOKUP(airport_planner_whole_state[[#This Row],[ID]],'NPIAS Class'!A:E,5,FALSE), "State")</f>
        <v>Regional</v>
      </c>
      <c r="G4" s="15" t="s">
        <v>13</v>
      </c>
      <c r="H4" s="15"/>
      <c r="I4" s="21" t="s">
        <v>117</v>
      </c>
      <c r="J4" s="4">
        <f>COUNTIF(D:D,I4)</f>
        <v>7</v>
      </c>
      <c r="K4" s="1"/>
      <c r="L4" s="6" t="str">
        <f>U57</f>
        <v>Lubbock</v>
      </c>
      <c r="M4" s="3">
        <f>J16</f>
        <v>18</v>
      </c>
      <c r="O4" s="6" t="s">
        <v>34</v>
      </c>
      <c r="P4" s="3">
        <f>COUNTIF(C:C, O4)</f>
        <v>0</v>
      </c>
      <c r="R4" s="6" t="s">
        <v>35</v>
      </c>
      <c r="S4" s="3">
        <f>COUNTIF(C:C,R4)</f>
        <v>1</v>
      </c>
      <c r="U4" s="6" t="s">
        <v>4</v>
      </c>
      <c r="V4" s="3">
        <f>COUNTIF(C:C,U4)</f>
        <v>7</v>
      </c>
      <c r="X4" s="6" t="s">
        <v>36</v>
      </c>
      <c r="Y4" s="3">
        <f>COUNTIF(C:C, X4)</f>
        <v>1</v>
      </c>
      <c r="AA4" s="6" t="s">
        <v>37</v>
      </c>
      <c r="AB4" s="3">
        <f>COUNTIF(C:C, AA4)</f>
        <v>0</v>
      </c>
    </row>
    <row r="5" spans="1:31" x14ac:dyDescent="0.25">
      <c r="A5" s="15" t="s">
        <v>657</v>
      </c>
      <c r="B5" s="15" t="s">
        <v>658</v>
      </c>
      <c r="C5" s="15" t="s">
        <v>659</v>
      </c>
      <c r="D5" s="15" t="s">
        <v>124</v>
      </c>
      <c r="E5" s="15" t="s">
        <v>660</v>
      </c>
      <c r="F5" s="15" t="str">
        <f>_xlfn.IFNA(VLOOKUP(airport_planner_whole_state[[#This Row],[ID]],'NPIAS Class'!A:E,5,FALSE), "State")</f>
        <v>National</v>
      </c>
      <c r="G5" s="15" t="s">
        <v>13</v>
      </c>
      <c r="H5" s="15"/>
      <c r="I5" s="21" t="s">
        <v>124</v>
      </c>
      <c r="J5" s="4">
        <f>COUNTIF(D:D,I5)</f>
        <v>12</v>
      </c>
      <c r="K5" s="1"/>
      <c r="L5" s="6" t="str">
        <f>R40</f>
        <v>Childress</v>
      </c>
      <c r="M5" s="3">
        <f>J9</f>
        <v>10</v>
      </c>
      <c r="O5" s="6" t="s">
        <v>44</v>
      </c>
      <c r="P5" s="3">
        <f>COUNTIF(C:C, O5)</f>
        <v>1</v>
      </c>
      <c r="R5" s="6" t="s">
        <v>45</v>
      </c>
      <c r="S5" s="3">
        <f>COUNTIF(C:C,R5)</f>
        <v>2</v>
      </c>
      <c r="U5" s="6" t="s">
        <v>46</v>
      </c>
      <c r="V5" s="3">
        <f>COUNTIF(C:C,U5)</f>
        <v>2</v>
      </c>
      <c r="X5" s="6" t="s">
        <v>47</v>
      </c>
      <c r="Y5" s="3">
        <f>COUNTIF(C:C, X5)</f>
        <v>1</v>
      </c>
      <c r="AA5" s="6" t="s">
        <v>48</v>
      </c>
      <c r="AB5" s="3">
        <f>COUNTIF(C:C, AA5)</f>
        <v>2</v>
      </c>
    </row>
    <row r="6" spans="1:31" x14ac:dyDescent="0.25">
      <c r="A6" s="15" t="s">
        <v>661</v>
      </c>
      <c r="B6" s="15" t="s">
        <v>662</v>
      </c>
      <c r="C6" s="15" t="s">
        <v>663</v>
      </c>
      <c r="D6" s="15" t="s">
        <v>124</v>
      </c>
      <c r="E6" s="15" t="s">
        <v>664</v>
      </c>
      <c r="F6" s="15" t="str">
        <f>_xlfn.IFNA(VLOOKUP(airport_planner_whole_state[[#This Row],[ID]],'NPIAS Class'!A:E,5,FALSE), "State")</f>
        <v>Local</v>
      </c>
      <c r="G6" s="15" t="s">
        <v>13</v>
      </c>
      <c r="H6" s="15"/>
      <c r="I6" s="21" t="s">
        <v>72</v>
      </c>
      <c r="J6" s="4">
        <f>COUNTIF(D:D,I6)</f>
        <v>11</v>
      </c>
      <c r="K6" s="1"/>
      <c r="L6" s="6" t="str">
        <f>AA29</f>
        <v>Wichita Falls</v>
      </c>
      <c r="M6" s="3">
        <f>J25</f>
        <v>8</v>
      </c>
      <c r="O6" s="6" t="s">
        <v>54</v>
      </c>
      <c r="P6" s="3">
        <f>COUNTIF(C:C, O6)</f>
        <v>1</v>
      </c>
      <c r="R6" s="6" t="s">
        <v>55</v>
      </c>
      <c r="S6" s="3">
        <f>COUNTIF(C:C,R6)</f>
        <v>1</v>
      </c>
      <c r="U6" s="6" t="s">
        <v>56</v>
      </c>
      <c r="V6" s="3">
        <f>COUNTIF(C:C,U6)</f>
        <v>2</v>
      </c>
      <c r="X6" s="6" t="s">
        <v>57</v>
      </c>
      <c r="Y6" s="3">
        <f>COUNTIF(C:C, X6)</f>
        <v>1</v>
      </c>
      <c r="AA6" s="6" t="s">
        <v>58</v>
      </c>
      <c r="AB6" s="3">
        <f>COUNTIF(C:C, AA6)</f>
        <v>0</v>
      </c>
    </row>
    <row r="7" spans="1:31" x14ac:dyDescent="0.25">
      <c r="A7" s="15" t="s">
        <v>828</v>
      </c>
      <c r="B7" s="15" t="s">
        <v>829</v>
      </c>
      <c r="C7" s="15" t="s">
        <v>130</v>
      </c>
      <c r="D7" s="15" t="s">
        <v>124</v>
      </c>
      <c r="E7" s="15" t="s">
        <v>830</v>
      </c>
      <c r="F7" s="15" t="str">
        <f>_xlfn.IFNA(VLOOKUP(airport_planner_whole_state[[#This Row],[ID]],'NPIAS Class'!A:E,5,FALSE), "State")</f>
        <v>Local</v>
      </c>
      <c r="G7" s="15" t="s">
        <v>13</v>
      </c>
      <c r="H7" s="15"/>
      <c r="I7" s="21" t="s">
        <v>140</v>
      </c>
      <c r="J7" s="4">
        <f>COUNTIF(D:D,I7)</f>
        <v>9</v>
      </c>
      <c r="K7" s="1"/>
      <c r="L7" s="6" t="str">
        <f>O1</f>
        <v>Abilene</v>
      </c>
      <c r="M7" s="3">
        <f>J2</f>
        <v>11</v>
      </c>
      <c r="O7" s="6" t="s">
        <v>64</v>
      </c>
      <c r="P7" s="3">
        <f>COUNTIF(C:C, O7)</f>
        <v>1</v>
      </c>
      <c r="R7" s="6" t="s">
        <v>65</v>
      </c>
      <c r="S7" s="3">
        <f>COUNTIF(C:C,R7)</f>
        <v>2</v>
      </c>
      <c r="U7" s="6" t="s">
        <v>66</v>
      </c>
      <c r="V7" s="3">
        <f>COUNTIF(C:C,U7)</f>
        <v>1</v>
      </c>
      <c r="X7" s="6" t="s">
        <v>67</v>
      </c>
      <c r="Y7" s="3">
        <f>COUNTIF(C:C, X7)</f>
        <v>1</v>
      </c>
      <c r="AA7" s="6" t="s">
        <v>68</v>
      </c>
      <c r="AB7" s="3">
        <f>COUNTIF(C:C, AA7)</f>
        <v>2</v>
      </c>
    </row>
    <row r="8" spans="1:31" s="7" customFormat="1" x14ac:dyDescent="0.25">
      <c r="A8" s="15" t="s">
        <v>861</v>
      </c>
      <c r="B8" s="15" t="s">
        <v>862</v>
      </c>
      <c r="C8" s="15" t="s">
        <v>862</v>
      </c>
      <c r="D8" s="15" t="s">
        <v>124</v>
      </c>
      <c r="E8" s="15" t="s">
        <v>863</v>
      </c>
      <c r="F8" s="15" t="str">
        <f>_xlfn.IFNA(VLOOKUP(airport_planner_whole_state[[#This Row],[ID]],'NPIAS Class'!A:E,5,FALSE), "State")</f>
        <v>Local</v>
      </c>
      <c r="G8" s="15" t="s">
        <v>13</v>
      </c>
      <c r="H8" s="15"/>
      <c r="I8" s="21" t="s">
        <v>148</v>
      </c>
      <c r="J8" s="4">
        <f>COUNTIF(D:D,I8)</f>
        <v>10</v>
      </c>
      <c r="K8" s="1"/>
      <c r="L8" s="9" t="str">
        <f>X14</f>
        <v>Odessa</v>
      </c>
      <c r="M8" s="10">
        <f>J18</f>
        <v>11</v>
      </c>
      <c r="O8" s="9" t="s">
        <v>74</v>
      </c>
      <c r="P8" s="3">
        <f>COUNTIF(C:C, O8)</f>
        <v>2</v>
      </c>
      <c r="R8" s="9" t="s">
        <v>75</v>
      </c>
      <c r="S8" s="3">
        <f>COUNTIF(C:C,R8)</f>
        <v>1</v>
      </c>
      <c r="U8" s="9" t="s">
        <v>76</v>
      </c>
      <c r="V8" s="3">
        <f>COUNTIF(C:C,U8)</f>
        <v>1</v>
      </c>
      <c r="X8" s="9" t="s">
        <v>77</v>
      </c>
      <c r="Y8" s="3">
        <f>COUNTIF(C:C, X8)</f>
        <v>1</v>
      </c>
      <c r="AA8" s="9" t="s">
        <v>78</v>
      </c>
      <c r="AB8" s="3">
        <f>COUNTIF(C:C, AA8)</f>
        <v>1</v>
      </c>
    </row>
    <row r="9" spans="1:31" x14ac:dyDescent="0.25">
      <c r="A9" s="15" t="s">
        <v>864</v>
      </c>
      <c r="B9" s="15" t="s">
        <v>865</v>
      </c>
      <c r="C9" s="15" t="s">
        <v>298</v>
      </c>
      <c r="D9" s="15" t="s">
        <v>124</v>
      </c>
      <c r="E9" s="15" t="s">
        <v>866</v>
      </c>
      <c r="F9" s="15" t="str">
        <f>_xlfn.IFNA(VLOOKUP(airport_planner_whole_state[[#This Row],[ID]],'NPIAS Class'!A:E,5,FALSE), "State")</f>
        <v>Local</v>
      </c>
      <c r="G9" s="15" t="s">
        <v>13</v>
      </c>
      <c r="H9" s="15"/>
      <c r="I9" s="21" t="s">
        <v>156</v>
      </c>
      <c r="J9" s="4">
        <f>COUNTIF(D:D,I9)</f>
        <v>10</v>
      </c>
      <c r="K9" s="1"/>
      <c r="L9" s="6" t="str">
        <f>U12</f>
        <v>El Paso</v>
      </c>
      <c r="M9" s="3">
        <f>J12</f>
        <v>7</v>
      </c>
      <c r="O9" s="6" t="s">
        <v>83</v>
      </c>
      <c r="P9" s="3">
        <f>COUNTIF(C:C, O9)</f>
        <v>1</v>
      </c>
      <c r="R9" s="6" t="s">
        <v>84</v>
      </c>
      <c r="S9" s="3">
        <f>COUNTIF(C:C,R9)</f>
        <v>1</v>
      </c>
      <c r="U9" s="6" t="s">
        <v>85</v>
      </c>
      <c r="V9" s="3">
        <f>COUNTIF(C:C,U9)</f>
        <v>1</v>
      </c>
      <c r="X9" s="6" t="s">
        <v>86</v>
      </c>
      <c r="Y9" s="3">
        <f>COUNTIF(C:C, X9)</f>
        <v>0</v>
      </c>
      <c r="AA9" s="6" t="s">
        <v>87</v>
      </c>
      <c r="AB9" s="3">
        <f>COUNTIF(C:C, AA9)</f>
        <v>0</v>
      </c>
    </row>
    <row r="10" spans="1:31" x14ac:dyDescent="0.25">
      <c r="A10" s="15" t="s">
        <v>885</v>
      </c>
      <c r="B10" s="15" t="s">
        <v>886</v>
      </c>
      <c r="C10" s="15" t="s">
        <v>886</v>
      </c>
      <c r="D10" s="15" t="s">
        <v>124</v>
      </c>
      <c r="E10" s="15" t="s">
        <v>887</v>
      </c>
      <c r="F10" s="15" t="str">
        <f>_xlfn.IFNA(VLOOKUP(airport_planner_whole_state[[#This Row],[ID]],'NPIAS Class'!A:E,5,FALSE), "State")</f>
        <v>State</v>
      </c>
      <c r="G10" s="15" t="s">
        <v>13</v>
      </c>
      <c r="H10" s="15"/>
      <c r="I10" s="21" t="s">
        <v>41</v>
      </c>
      <c r="J10" s="4">
        <f>COUNTIF(D:D,I10)</f>
        <v>12</v>
      </c>
      <c r="K10" s="1"/>
      <c r="L10" s="17" t="s">
        <v>63</v>
      </c>
      <c r="M10" s="18">
        <f>SUM(M3:M9)</f>
        <v>82</v>
      </c>
      <c r="O10" s="6" t="s">
        <v>93</v>
      </c>
      <c r="P10" s="3">
        <f>COUNTIF(C:C, O10)</f>
        <v>1</v>
      </c>
      <c r="R10" s="6" t="s">
        <v>94</v>
      </c>
      <c r="S10" s="3">
        <f>COUNTIF(C:C,R10)</f>
        <v>1</v>
      </c>
      <c r="U10" s="17" t="s">
        <v>63</v>
      </c>
      <c r="V10" s="18">
        <f>SUM(V3:V9)</f>
        <v>15</v>
      </c>
      <c r="X10" s="6" t="s">
        <v>95</v>
      </c>
      <c r="Y10" s="3">
        <f>COUNTIF(C:C, X10)</f>
        <v>1</v>
      </c>
      <c r="AA10" s="6" t="s">
        <v>96</v>
      </c>
      <c r="AB10" s="3">
        <f>COUNTIF(C:C, AA10)</f>
        <v>1</v>
      </c>
    </row>
    <row r="11" spans="1:31" x14ac:dyDescent="0.25">
      <c r="A11" s="15" t="s">
        <v>1115</v>
      </c>
      <c r="B11" s="15" t="s">
        <v>1116</v>
      </c>
      <c r="C11" s="15" t="s">
        <v>1117</v>
      </c>
      <c r="D11" s="15" t="s">
        <v>124</v>
      </c>
      <c r="E11" s="15" t="s">
        <v>1118</v>
      </c>
      <c r="F11" s="15" t="str">
        <f>_xlfn.IFNA(VLOOKUP(airport_planner_whole_state[[#This Row],[ID]],'NPIAS Class'!A:E,5,FALSE), "State")</f>
        <v>Local</v>
      </c>
      <c r="G11" s="15" t="s">
        <v>13</v>
      </c>
      <c r="H11" s="15"/>
      <c r="I11" s="21" t="s">
        <v>174</v>
      </c>
      <c r="J11" s="4">
        <f>COUNTIF(D:D,I11)</f>
        <v>15</v>
      </c>
      <c r="K11" s="1"/>
      <c r="M11" s="2"/>
      <c r="O11" s="6" t="s">
        <v>102</v>
      </c>
      <c r="P11" s="3">
        <f>COUNTIF(C:C, O11)</f>
        <v>1</v>
      </c>
      <c r="R11" s="17" t="s">
        <v>63</v>
      </c>
      <c r="S11" s="18">
        <f>SUM(S3:S10)</f>
        <v>11</v>
      </c>
      <c r="X11" s="6" t="s">
        <v>103</v>
      </c>
      <c r="Y11" s="3">
        <f>COUNTIF(C:C, X11)</f>
        <v>1</v>
      </c>
      <c r="AA11" s="6" t="s">
        <v>104</v>
      </c>
      <c r="AB11" s="3">
        <f>COUNTIF(C:C, AA11)</f>
        <v>0</v>
      </c>
    </row>
    <row r="12" spans="1:31" s="7" customFormat="1" ht="18" thickBot="1" x14ac:dyDescent="0.35">
      <c r="A12" s="15" t="s">
        <v>1154</v>
      </c>
      <c r="B12" s="15" t="s">
        <v>1155</v>
      </c>
      <c r="C12" s="15" t="s">
        <v>659</v>
      </c>
      <c r="D12" s="15" t="s">
        <v>124</v>
      </c>
      <c r="E12" s="15" t="s">
        <v>1156</v>
      </c>
      <c r="F12" s="15" t="str">
        <f>_xlfn.IFNA(VLOOKUP(airport_planner_whole_state[[#This Row],[ID]],'NPIAS Class'!A:E,5,FALSE), "State")</f>
        <v>Local</v>
      </c>
      <c r="G12" s="15" t="s">
        <v>13</v>
      </c>
      <c r="H12" s="15"/>
      <c r="I12" s="21" t="s">
        <v>52</v>
      </c>
      <c r="J12" s="4">
        <f>COUNTIF(D:D,I12)</f>
        <v>7</v>
      </c>
      <c r="K12" s="1"/>
      <c r="L12" s="110" t="s">
        <v>1405</v>
      </c>
      <c r="M12" s="110"/>
      <c r="O12" s="9" t="s">
        <v>109</v>
      </c>
      <c r="P12" s="10">
        <f>COUNTIF(C:C, O12)</f>
        <v>1</v>
      </c>
      <c r="R12"/>
      <c r="S12" s="2"/>
      <c r="U12" s="97" t="s">
        <v>110</v>
      </c>
      <c r="V12" s="97"/>
      <c r="X12" s="17" t="s">
        <v>63</v>
      </c>
      <c r="Y12" s="18">
        <f>SUM(Y3:Y11)</f>
        <v>8</v>
      </c>
      <c r="AA12" s="9" t="s">
        <v>111</v>
      </c>
      <c r="AB12" s="10">
        <f>COUNTIF(C:C, AA12)</f>
        <v>3</v>
      </c>
    </row>
    <row r="13" spans="1:31" ht="18.75" thickTop="1" thickBot="1" x14ac:dyDescent="0.35">
      <c r="A13" s="15" t="s">
        <v>135</v>
      </c>
      <c r="B13" s="15" t="s">
        <v>136</v>
      </c>
      <c r="C13" s="15" t="s">
        <v>137</v>
      </c>
      <c r="D13" s="15" t="s">
        <v>138</v>
      </c>
      <c r="E13" s="15" t="s">
        <v>139</v>
      </c>
      <c r="F13" s="15" t="str">
        <f>_xlfn.IFNA(VLOOKUP(airport_planner_whole_state[[#This Row],[ID]],'NPIAS Class'!A:E,5,FALSE), "State")</f>
        <v>State</v>
      </c>
      <c r="G13" s="15" t="s">
        <v>13</v>
      </c>
      <c r="H13" s="15"/>
      <c r="I13" s="21" t="s">
        <v>100</v>
      </c>
      <c r="J13" s="4">
        <f>COUNTIF(D:D,I13)</f>
        <v>14</v>
      </c>
      <c r="K13" s="1"/>
      <c r="L13" s="77" t="s">
        <v>10</v>
      </c>
      <c r="M13" s="77" t="s">
        <v>14</v>
      </c>
      <c r="O13" s="6" t="s">
        <v>118</v>
      </c>
      <c r="P13" s="3">
        <f>COUNTIF(C:C, O13)</f>
        <v>1</v>
      </c>
      <c r="R13" s="56" t="s">
        <v>119</v>
      </c>
      <c r="S13" s="56"/>
      <c r="U13" s="74" t="s">
        <v>10</v>
      </c>
      <c r="V13" s="74" t="s">
        <v>15</v>
      </c>
      <c r="X13" s="7"/>
      <c r="Y13" s="12"/>
      <c r="AA13" s="6" t="s">
        <v>120</v>
      </c>
      <c r="AB13" s="3">
        <f>COUNTIF(C:C, AA13)</f>
        <v>1</v>
      </c>
    </row>
    <row r="14" spans="1:31" ht="18" thickBot="1" x14ac:dyDescent="0.35">
      <c r="A14" s="15" t="s">
        <v>170</v>
      </c>
      <c r="B14" s="15" t="s">
        <v>171</v>
      </c>
      <c r="C14" s="15" t="s">
        <v>172</v>
      </c>
      <c r="D14" s="15" t="s">
        <v>138</v>
      </c>
      <c r="E14" s="15" t="s">
        <v>173</v>
      </c>
      <c r="F14" s="15" t="str">
        <f>_xlfn.IFNA(VLOOKUP(airport_planner_whole_state[[#This Row],[ID]],'NPIAS Class'!A:E,5,FALSE), "State")</f>
        <v>State</v>
      </c>
      <c r="G14" s="15" t="s">
        <v>13</v>
      </c>
      <c r="H14" s="15"/>
      <c r="I14" s="21" t="s">
        <v>91</v>
      </c>
      <c r="J14" s="4">
        <f>COUNTIF(D:D,I14)</f>
        <v>11</v>
      </c>
      <c r="K14" s="1"/>
      <c r="L14" s="6" t="str">
        <f>U22</f>
        <v>Fort Worth</v>
      </c>
      <c r="M14" s="3">
        <f>J13</f>
        <v>14</v>
      </c>
      <c r="O14" s="6" t="s">
        <v>125</v>
      </c>
      <c r="P14" s="3">
        <f>COUNTIF(C:C, O14)</f>
        <v>1</v>
      </c>
      <c r="R14" s="67" t="s">
        <v>10</v>
      </c>
      <c r="S14" s="67" t="s">
        <v>15</v>
      </c>
      <c r="U14" s="6" t="s">
        <v>126</v>
      </c>
      <c r="V14" s="3">
        <f>COUNTIF(C:C,U14)</f>
        <v>2</v>
      </c>
      <c r="X14" s="103" t="s">
        <v>127</v>
      </c>
      <c r="Y14" s="103"/>
      <c r="AA14" s="6" t="s">
        <v>128</v>
      </c>
      <c r="AB14" s="3">
        <f>COUNTIF(C:C, AA14)</f>
        <v>0</v>
      </c>
    </row>
    <row r="15" spans="1:31" ht="15.75" thickBot="1" x14ac:dyDescent="0.3">
      <c r="A15" s="15" t="s">
        <v>600</v>
      </c>
      <c r="B15" s="15" t="s">
        <v>601</v>
      </c>
      <c r="C15" s="15" t="s">
        <v>602</v>
      </c>
      <c r="D15" s="15" t="s">
        <v>138</v>
      </c>
      <c r="E15" s="15" t="s">
        <v>601</v>
      </c>
      <c r="F15" s="15" t="str">
        <f>_xlfn.IFNA(VLOOKUP(airport_planner_whole_state[[#This Row],[ID]],'NPIAS Class'!A:E,5,FALSE), "State")</f>
        <v>State</v>
      </c>
      <c r="G15" s="15" t="s">
        <v>13</v>
      </c>
      <c r="H15" s="15"/>
      <c r="I15" s="21" t="s">
        <v>210</v>
      </c>
      <c r="J15" s="4">
        <f>COUNTIF(D:D,I15)</f>
        <v>6</v>
      </c>
      <c r="K15" s="1"/>
      <c r="L15" s="6" t="str">
        <f>U1</f>
        <v>Dallas</v>
      </c>
      <c r="M15" s="3">
        <f>J11</f>
        <v>15</v>
      </c>
      <c r="O15" s="6" t="s">
        <v>132</v>
      </c>
      <c r="P15" s="3">
        <f>COUNTIF(C:C, O15)</f>
        <v>0</v>
      </c>
      <c r="R15" s="6" t="s">
        <v>133</v>
      </c>
      <c r="S15" s="3">
        <f>COUNTIF(C:C, R15)</f>
        <v>1</v>
      </c>
      <c r="U15" s="6" t="s">
        <v>134</v>
      </c>
      <c r="V15" s="3">
        <f>COUNTIF(C:C,U15)</f>
        <v>1</v>
      </c>
      <c r="X15" s="67" t="s">
        <v>10</v>
      </c>
      <c r="Y15" s="67" t="s">
        <v>15</v>
      </c>
      <c r="AA15" s="17" t="s">
        <v>63</v>
      </c>
      <c r="AB15" s="18">
        <f>SUM(AB3:AB14)</f>
        <v>11</v>
      </c>
    </row>
    <row r="16" spans="1:31" x14ac:dyDescent="0.25">
      <c r="A16" s="15" t="s">
        <v>791</v>
      </c>
      <c r="B16" s="15" t="s">
        <v>792</v>
      </c>
      <c r="C16" s="15" t="s">
        <v>793</v>
      </c>
      <c r="D16" s="15" t="s">
        <v>138</v>
      </c>
      <c r="E16" s="15" t="s">
        <v>794</v>
      </c>
      <c r="F16" s="15" t="str">
        <f>_xlfn.IFNA(VLOOKUP(airport_planner_whole_state[[#This Row],[ID]],'NPIAS Class'!A:E,5,FALSE), "State")</f>
        <v>Local</v>
      </c>
      <c r="G16" s="15" t="s">
        <v>13</v>
      </c>
      <c r="H16" s="15"/>
      <c r="I16" s="21" t="s">
        <v>19</v>
      </c>
      <c r="J16" s="4">
        <f>COUNTIF(D:D,I16)</f>
        <v>18</v>
      </c>
      <c r="K16" s="8"/>
      <c r="L16" s="6" t="str">
        <f>X30</f>
        <v>Paris</v>
      </c>
      <c r="M16" s="3">
        <f>J19</f>
        <v>10</v>
      </c>
      <c r="O16" s="17" t="s">
        <v>63</v>
      </c>
      <c r="P16" s="18">
        <f>SUM(P3:P15)</f>
        <v>11</v>
      </c>
      <c r="R16" s="6" t="s">
        <v>141</v>
      </c>
      <c r="S16" s="3">
        <f>COUNTIF(C:C, R16)</f>
        <v>1</v>
      </c>
      <c r="U16" s="6" t="s">
        <v>110</v>
      </c>
      <c r="V16" s="3">
        <f>COUNTIF(C:C,U16)</f>
        <v>1</v>
      </c>
      <c r="X16" s="6" t="s">
        <v>142</v>
      </c>
      <c r="Y16" s="3">
        <f>COUNTIF(C:C,X16)</f>
        <v>1</v>
      </c>
      <c r="AE16"/>
    </row>
    <row r="17" spans="1:31" ht="18" thickBot="1" x14ac:dyDescent="0.35">
      <c r="A17" s="15" t="s">
        <v>843</v>
      </c>
      <c r="B17" s="15" t="s">
        <v>844</v>
      </c>
      <c r="C17" s="15" t="s">
        <v>845</v>
      </c>
      <c r="D17" s="15" t="s">
        <v>138</v>
      </c>
      <c r="E17" s="15" t="s">
        <v>846</v>
      </c>
      <c r="F17" s="15" t="str">
        <f>_xlfn.IFNA(VLOOKUP(airport_planner_whole_state[[#This Row],[ID]],'NPIAS Class'!A:E,5,FALSE), "State")</f>
        <v>State</v>
      </c>
      <c r="G17" s="15" t="s">
        <v>13</v>
      </c>
      <c r="H17" s="15"/>
      <c r="I17" s="21" t="s">
        <v>228</v>
      </c>
      <c r="J17" s="4">
        <f>COUNTIF(D:D,I17)</f>
        <v>8</v>
      </c>
      <c r="K17" s="8"/>
      <c r="L17" s="6" t="str">
        <f>O39</f>
        <v>Atlanta</v>
      </c>
      <c r="M17" s="3">
        <f>J4</f>
        <v>7</v>
      </c>
      <c r="R17" s="6" t="s">
        <v>149</v>
      </c>
      <c r="S17" s="3">
        <f>COUNTIF(C:C, R17)</f>
        <v>1</v>
      </c>
      <c r="U17" s="6" t="s">
        <v>150</v>
      </c>
      <c r="V17" s="3">
        <f>COUNTIF(C:C,U17)</f>
        <v>1</v>
      </c>
      <c r="X17" s="6" t="s">
        <v>151</v>
      </c>
      <c r="Y17" s="3">
        <f>COUNTIF(C:C,X17)</f>
        <v>1</v>
      </c>
      <c r="AA17" s="58" t="s">
        <v>152</v>
      </c>
      <c r="AB17" s="58"/>
      <c r="AE17"/>
    </row>
    <row r="18" spans="1:31" ht="18.75" thickTop="1" thickBot="1" x14ac:dyDescent="0.35">
      <c r="A18" s="15" t="s">
        <v>900</v>
      </c>
      <c r="B18" s="15" t="s">
        <v>901</v>
      </c>
      <c r="C18" s="15" t="s">
        <v>901</v>
      </c>
      <c r="D18" s="15" t="s">
        <v>138</v>
      </c>
      <c r="E18" s="15" t="s">
        <v>902</v>
      </c>
      <c r="F18" s="15" t="str">
        <f>_xlfn.IFNA(VLOOKUP(airport_planner_whole_state[[#This Row],[ID]],'NPIAS Class'!A:E,5,FALSE), "State")</f>
        <v>State</v>
      </c>
      <c r="G18" s="15" t="s">
        <v>13</v>
      </c>
      <c r="H18" s="15"/>
      <c r="I18" s="21" t="s">
        <v>81</v>
      </c>
      <c r="J18" s="4">
        <f>COUNTIF(D:D,I18)</f>
        <v>11</v>
      </c>
      <c r="K18" s="1"/>
      <c r="L18" s="6" t="str">
        <f>AA42</f>
        <v>Tyler</v>
      </c>
      <c r="M18" s="3">
        <f>J23</f>
        <v>8</v>
      </c>
      <c r="O18" s="92" t="s">
        <v>157</v>
      </c>
      <c r="P18" s="92"/>
      <c r="R18" s="6" t="s">
        <v>158</v>
      </c>
      <c r="S18" s="3">
        <f>COUNTIF(C:C, R18)</f>
        <v>2</v>
      </c>
      <c r="U18" s="6" t="s">
        <v>159</v>
      </c>
      <c r="V18" s="3">
        <f>COUNTIF(C:C,U18)</f>
        <v>0</v>
      </c>
      <c r="X18" s="6" t="s">
        <v>160</v>
      </c>
      <c r="Y18" s="3">
        <f>COUNTIF(C:C,X18)</f>
        <v>1</v>
      </c>
      <c r="AA18" s="72" t="s">
        <v>10</v>
      </c>
      <c r="AB18" s="72" t="s">
        <v>15</v>
      </c>
    </row>
    <row r="19" spans="1:31" ht="16.5" thickTop="1" thickBot="1" x14ac:dyDescent="0.3">
      <c r="A19" s="15" t="s">
        <v>973</v>
      </c>
      <c r="B19" s="15" t="s">
        <v>974</v>
      </c>
      <c r="C19" s="15" t="s">
        <v>456</v>
      </c>
      <c r="D19" s="15" t="s">
        <v>138</v>
      </c>
      <c r="E19" s="15" t="s">
        <v>975</v>
      </c>
      <c r="F19" s="15" t="str">
        <f>_xlfn.IFNA(VLOOKUP(airport_planner_whole_state[[#This Row],[ID]],'NPIAS Class'!A:E,5,FALSE), "State")</f>
        <v>Local</v>
      </c>
      <c r="G19" s="15" t="s">
        <v>13</v>
      </c>
      <c r="H19" s="15"/>
      <c r="I19" s="21" t="s">
        <v>200</v>
      </c>
      <c r="J19" s="4">
        <f>COUNTIF(D:D,I19)</f>
        <v>10</v>
      </c>
      <c r="K19" s="1"/>
      <c r="L19" s="6" t="str">
        <f>X1</f>
        <v>Lufkin</v>
      </c>
      <c r="M19" s="3">
        <f>J17</f>
        <v>8</v>
      </c>
      <c r="O19" s="89" t="s">
        <v>165</v>
      </c>
      <c r="P19" s="89" t="s">
        <v>15</v>
      </c>
      <c r="R19" s="6" t="s">
        <v>166</v>
      </c>
      <c r="S19" s="3">
        <f>COUNTIF(C:C, R19)</f>
        <v>1</v>
      </c>
      <c r="U19" s="6" t="s">
        <v>167</v>
      </c>
      <c r="V19" s="3">
        <f>COUNTIF(C:C,U19)</f>
        <v>2</v>
      </c>
      <c r="X19" s="6" t="s">
        <v>168</v>
      </c>
      <c r="Y19" s="3">
        <f>COUNTIF(C:C,X19)</f>
        <v>0</v>
      </c>
      <c r="AA19" s="6" t="s">
        <v>169</v>
      </c>
      <c r="AB19" s="3">
        <f>COUNTIF(C:C, AA19)</f>
        <v>2</v>
      </c>
    </row>
    <row r="20" spans="1:31" s="7" customFormat="1" x14ac:dyDescent="0.25">
      <c r="A20" s="15" t="s">
        <v>1065</v>
      </c>
      <c r="B20" s="15" t="s">
        <v>1066</v>
      </c>
      <c r="C20" s="15" t="s">
        <v>1067</v>
      </c>
      <c r="D20" s="15" t="s">
        <v>138</v>
      </c>
      <c r="E20" s="15" t="s">
        <v>1068</v>
      </c>
      <c r="F20" s="15" t="str">
        <f>_xlfn.IFNA(VLOOKUP(airport_planner_whole_state[[#This Row],[ID]],'NPIAS Class'!A:E,5,FALSE), "State")</f>
        <v>State</v>
      </c>
      <c r="G20" s="15" t="s">
        <v>13</v>
      </c>
      <c r="H20" s="15"/>
      <c r="I20" s="21" t="s">
        <v>252</v>
      </c>
      <c r="J20" s="4">
        <f>COUNTIF(D:D,I20)</f>
        <v>8</v>
      </c>
      <c r="K20" s="1"/>
      <c r="L20" s="17" t="s">
        <v>63</v>
      </c>
      <c r="M20" s="18">
        <f>SUM(M14:M19)</f>
        <v>62</v>
      </c>
      <c r="O20" s="6" t="s">
        <v>175</v>
      </c>
      <c r="P20" s="3">
        <f>COUNTIF(C:C, O20)</f>
        <v>0</v>
      </c>
      <c r="R20" s="6" t="s">
        <v>176</v>
      </c>
      <c r="S20" s="3">
        <f>COUNTIF(C:C, R20)</f>
        <v>1</v>
      </c>
      <c r="U20" s="17" t="s">
        <v>63</v>
      </c>
      <c r="V20" s="18">
        <f>SUM(V14:V19)</f>
        <v>7</v>
      </c>
      <c r="X20" s="6" t="s">
        <v>177</v>
      </c>
      <c r="Y20" s="3">
        <f>COUNTIF(C:C,X20)</f>
        <v>1</v>
      </c>
      <c r="AA20" s="6" t="s">
        <v>178</v>
      </c>
      <c r="AB20" s="3">
        <f>COUNTIF(C:C, AA20)</f>
        <v>1</v>
      </c>
    </row>
    <row r="21" spans="1:31" x14ac:dyDescent="0.25">
      <c r="A21" s="15" t="s">
        <v>1123</v>
      </c>
      <c r="B21" s="15" t="s">
        <v>1124</v>
      </c>
      <c r="C21" s="15" t="s">
        <v>1125</v>
      </c>
      <c r="D21" s="15" t="s">
        <v>138</v>
      </c>
      <c r="E21" s="15" t="s">
        <v>1126</v>
      </c>
      <c r="F21" s="15" t="str">
        <f>_xlfn.IFNA(VLOOKUP(airport_planner_whole_state[[#This Row],[ID]],'NPIAS Class'!A:E,5,FALSE), "State")</f>
        <v>State</v>
      </c>
      <c r="G21" s="15" t="s">
        <v>13</v>
      </c>
      <c r="H21" s="15"/>
      <c r="I21" s="21" t="s">
        <v>138</v>
      </c>
      <c r="J21" s="4">
        <f>COUNTIF(D:D,I21)</f>
        <v>10</v>
      </c>
      <c r="K21" s="1"/>
      <c r="M21" s="2"/>
      <c r="O21" s="9" t="s">
        <v>183</v>
      </c>
      <c r="P21" s="3">
        <f>COUNTIF(C:C, O21)</f>
        <v>1</v>
      </c>
      <c r="R21" s="9" t="s">
        <v>184</v>
      </c>
      <c r="S21" s="3">
        <f>COUNTIF(C:C, R21)</f>
        <v>1</v>
      </c>
      <c r="X21" s="9" t="s">
        <v>185</v>
      </c>
      <c r="Y21" s="3">
        <f>COUNTIF(C:C,X21)</f>
        <v>1</v>
      </c>
      <c r="AA21" s="9" t="s">
        <v>186</v>
      </c>
      <c r="AB21" s="3">
        <f>COUNTIF(C:C, AA21)</f>
        <v>1</v>
      </c>
    </row>
    <row r="22" spans="1:31" ht="18" thickBot="1" x14ac:dyDescent="0.35">
      <c r="A22" s="15" t="s">
        <v>1226</v>
      </c>
      <c r="B22" s="15" t="s">
        <v>1227</v>
      </c>
      <c r="C22" s="15" t="s">
        <v>137</v>
      </c>
      <c r="D22" s="15" t="s">
        <v>138</v>
      </c>
      <c r="E22" s="15" t="s">
        <v>1228</v>
      </c>
      <c r="F22" s="15" t="str">
        <f>_xlfn.IFNA(VLOOKUP(airport_planner_whole_state[[#This Row],[ID]],'NPIAS Class'!A:E,5,FALSE), "State")</f>
        <v>State</v>
      </c>
      <c r="G22" s="15" t="s">
        <v>13</v>
      </c>
      <c r="H22" s="15"/>
      <c r="I22" s="21" t="s">
        <v>268</v>
      </c>
      <c r="J22" s="4">
        <f>COUNTIF(D:D,I22)</f>
        <v>11</v>
      </c>
      <c r="K22" s="1"/>
      <c r="L22" s="111" t="s">
        <v>191</v>
      </c>
      <c r="M22" s="111"/>
      <c r="O22" s="6" t="s">
        <v>192</v>
      </c>
      <c r="P22" s="3">
        <f>COUNTIF(C:C, O22)</f>
        <v>0</v>
      </c>
      <c r="R22" s="6" t="s">
        <v>193</v>
      </c>
      <c r="S22" s="3">
        <f>COUNTIF(C:C, R22)</f>
        <v>1</v>
      </c>
      <c r="U22" s="99" t="s">
        <v>194</v>
      </c>
      <c r="V22" s="57"/>
      <c r="X22" s="6" t="s">
        <v>195</v>
      </c>
      <c r="Y22" s="3">
        <f>COUNTIF(C:C,X22)</f>
        <v>1</v>
      </c>
      <c r="AA22" s="6" t="s">
        <v>196</v>
      </c>
      <c r="AB22" s="3">
        <f>COUNTIF(C:C, AA22)</f>
        <v>1</v>
      </c>
    </row>
    <row r="23" spans="1:31" ht="16.5" thickTop="1" thickBot="1" x14ac:dyDescent="0.3">
      <c r="A23" s="15" t="s">
        <v>336</v>
      </c>
      <c r="B23" s="15" t="s">
        <v>337</v>
      </c>
      <c r="C23" s="15" t="s">
        <v>338</v>
      </c>
      <c r="D23" s="15" t="s">
        <v>268</v>
      </c>
      <c r="E23" s="15" t="s">
        <v>339</v>
      </c>
      <c r="F23" s="15" t="str">
        <f>_xlfn.IFNA(VLOOKUP(airport_planner_whole_state[[#This Row],[ID]],'NPIAS Class'!A:E,5,FALSE), "State")</f>
        <v>Regional</v>
      </c>
      <c r="G23" s="15" t="s">
        <v>13</v>
      </c>
      <c r="H23" s="15"/>
      <c r="I23" s="21" t="s">
        <v>115</v>
      </c>
      <c r="J23" s="4">
        <f>COUNTIF(D:D,I23)</f>
        <v>8</v>
      </c>
      <c r="K23" s="1"/>
      <c r="L23" s="76" t="s">
        <v>10</v>
      </c>
      <c r="M23" s="76" t="s">
        <v>14</v>
      </c>
      <c r="O23" s="6" t="s">
        <v>202</v>
      </c>
      <c r="P23" s="3">
        <f>COUNTIF(C:C, O23)</f>
        <v>1</v>
      </c>
      <c r="R23" s="6" t="s">
        <v>203</v>
      </c>
      <c r="S23" s="3">
        <f>COUNTIF(C:C, R23)</f>
        <v>1</v>
      </c>
      <c r="U23" s="65" t="s">
        <v>10</v>
      </c>
      <c r="V23" s="65" t="s">
        <v>15</v>
      </c>
      <c r="X23" s="6" t="s">
        <v>204</v>
      </c>
      <c r="Y23" s="3">
        <f>COUNTIF(C:C,X23)</f>
        <v>1</v>
      </c>
      <c r="AA23" s="6" t="s">
        <v>205</v>
      </c>
      <c r="AB23" s="3">
        <f>COUNTIF(C:C, AA23)</f>
        <v>1</v>
      </c>
    </row>
    <row r="24" spans="1:31" x14ac:dyDescent="0.25">
      <c r="A24" s="15" t="s">
        <v>560</v>
      </c>
      <c r="B24" s="15" t="s">
        <v>561</v>
      </c>
      <c r="C24" s="15" t="s">
        <v>338</v>
      </c>
      <c r="D24" s="15" t="s">
        <v>268</v>
      </c>
      <c r="E24" s="15" t="s">
        <v>562</v>
      </c>
      <c r="F24" s="15" t="str">
        <f>_xlfn.IFNA(VLOOKUP(airport_planner_whole_state[[#This Row],[ID]],'NPIAS Class'!A:E,5,FALSE), "State")</f>
        <v>Basic</v>
      </c>
      <c r="G24" s="15" t="s">
        <v>13</v>
      </c>
      <c r="H24" s="15"/>
      <c r="I24" s="21" t="s">
        <v>284</v>
      </c>
      <c r="J24" s="4">
        <f>COUNTIF(D:D,I24)</f>
        <v>10</v>
      </c>
      <c r="K24" s="1"/>
      <c r="L24" s="6" t="str">
        <f>X55</f>
        <v>San Angelo</v>
      </c>
      <c r="M24" s="3">
        <f>J21</f>
        <v>10</v>
      </c>
      <c r="O24" s="6" t="s">
        <v>211</v>
      </c>
      <c r="P24" s="3">
        <f>COUNTIF(C:C, O24)</f>
        <v>2</v>
      </c>
      <c r="R24" s="17" t="s">
        <v>63</v>
      </c>
      <c r="S24" s="18">
        <f>SUM(S15:S23)</f>
        <v>10</v>
      </c>
      <c r="U24" s="6" t="s">
        <v>212</v>
      </c>
      <c r="V24" s="3">
        <f>COUNTIF(C:C, U24)</f>
        <v>2</v>
      </c>
      <c r="X24" s="6" t="s">
        <v>213</v>
      </c>
      <c r="Y24" s="3">
        <f>COUNTIF(C:C,X24)</f>
        <v>1</v>
      </c>
      <c r="AA24" s="6" t="s">
        <v>214</v>
      </c>
      <c r="AB24" s="3">
        <f>COUNTIF(C:C, AA24)</f>
        <v>1</v>
      </c>
    </row>
    <row r="25" spans="1:31" x14ac:dyDescent="0.25">
      <c r="A25" s="15" t="s">
        <v>564</v>
      </c>
      <c r="B25" s="15" t="s">
        <v>565</v>
      </c>
      <c r="C25" s="15" t="s">
        <v>566</v>
      </c>
      <c r="D25" s="15" t="s">
        <v>268</v>
      </c>
      <c r="E25" s="15" t="s">
        <v>567</v>
      </c>
      <c r="F25" s="15" t="str">
        <f>_xlfn.IFNA(VLOOKUP(airport_planner_whole_state[[#This Row],[ID]],'NPIAS Class'!A:E,5,FALSE), "State")</f>
        <v>State</v>
      </c>
      <c r="G25" s="15" t="s">
        <v>13</v>
      </c>
      <c r="H25" s="15"/>
      <c r="I25" s="21" t="s">
        <v>218</v>
      </c>
      <c r="J25" s="4">
        <f>COUNTIF(D:D,I25)</f>
        <v>8</v>
      </c>
      <c r="K25" s="1"/>
      <c r="L25" s="6" t="str">
        <f>U45</f>
        <v>Laredo</v>
      </c>
      <c r="M25" s="3">
        <f>J15</f>
        <v>6</v>
      </c>
      <c r="O25" s="6" t="s">
        <v>220</v>
      </c>
      <c r="P25" s="3">
        <f>COUNTIF(C:C, O25)</f>
        <v>2</v>
      </c>
      <c r="U25" s="6" t="s">
        <v>221</v>
      </c>
      <c r="V25" s="3">
        <f>COUNTIF(C:C, U25)</f>
        <v>1</v>
      </c>
      <c r="X25" s="6" t="s">
        <v>222</v>
      </c>
      <c r="Y25" s="3">
        <f>COUNTIF(C:C,X25)</f>
        <v>1</v>
      </c>
      <c r="AA25" s="6" t="s">
        <v>223</v>
      </c>
      <c r="AB25" s="3">
        <f>COUNTIF(C:C, AA25)</f>
        <v>1</v>
      </c>
    </row>
    <row r="26" spans="1:31" ht="18" thickBot="1" x14ac:dyDescent="0.35">
      <c r="A26" s="15" t="s">
        <v>742</v>
      </c>
      <c r="B26" s="15" t="s">
        <v>743</v>
      </c>
      <c r="C26" s="15" t="s">
        <v>338</v>
      </c>
      <c r="D26" s="15" t="s">
        <v>268</v>
      </c>
      <c r="E26" s="15" t="s">
        <v>744</v>
      </c>
      <c r="F26" s="15" t="str">
        <f>_xlfn.IFNA(VLOOKUP(airport_planner_whole_state[[#This Row],[ID]],'NPIAS Class'!A:E,5,FALSE), "State")</f>
        <v>Local</v>
      </c>
      <c r="G26" s="15" t="s">
        <v>13</v>
      </c>
      <c r="H26" s="15"/>
      <c r="I26" s="21" t="s">
        <v>146</v>
      </c>
      <c r="J26" s="4">
        <f>COUNTIF(D:D,I26)</f>
        <v>13</v>
      </c>
      <c r="K26" s="1"/>
      <c r="L26" s="6" t="str">
        <f>AA1</f>
        <v>San Antonio</v>
      </c>
      <c r="M26" s="3">
        <f>J22</f>
        <v>11</v>
      </c>
      <c r="O26" s="6" t="s">
        <v>229</v>
      </c>
      <c r="P26" s="3">
        <f>COUNTIF(C:C, O26)</f>
        <v>1</v>
      </c>
      <c r="R26" s="90" t="s">
        <v>230</v>
      </c>
      <c r="S26" s="54"/>
      <c r="U26" s="6" t="s">
        <v>231</v>
      </c>
      <c r="V26" s="3">
        <f>COUNTIF(C:C, U26)</f>
        <v>1</v>
      </c>
      <c r="X26" s="6" t="s">
        <v>232</v>
      </c>
      <c r="Y26" s="3">
        <f>COUNTIF(C:C,X26)</f>
        <v>1</v>
      </c>
      <c r="AA26" s="6" t="s">
        <v>233</v>
      </c>
      <c r="AB26" s="3">
        <f>COUNTIF(C:C, AA26)</f>
        <v>2</v>
      </c>
    </row>
    <row r="27" spans="1:31" ht="16.5" thickTop="1" thickBot="1" x14ac:dyDescent="0.3">
      <c r="A27" s="15" t="s">
        <v>957</v>
      </c>
      <c r="B27" s="15" t="s">
        <v>958</v>
      </c>
      <c r="C27" s="15" t="s">
        <v>959</v>
      </c>
      <c r="D27" s="15" t="s">
        <v>268</v>
      </c>
      <c r="E27" s="15" t="s">
        <v>960</v>
      </c>
      <c r="F27" s="15" t="str">
        <f>_xlfn.IFNA(VLOOKUP(airport_planner_whole_state[[#This Row],[ID]],'NPIAS Class'!A:E,5,FALSE), "State")</f>
        <v>National</v>
      </c>
      <c r="G27" s="15" t="s">
        <v>13</v>
      </c>
      <c r="H27" s="15"/>
      <c r="I27" s="22" t="s">
        <v>63</v>
      </c>
      <c r="J27" s="23">
        <f>SUM(J2:J26)</f>
        <v>267</v>
      </c>
      <c r="K27" s="1"/>
      <c r="L27" s="6" t="str">
        <f>O52</f>
        <v>Austin</v>
      </c>
      <c r="M27" s="3">
        <f>J5</f>
        <v>12</v>
      </c>
      <c r="O27" s="6" t="s">
        <v>238</v>
      </c>
      <c r="P27" s="3">
        <f>COUNTIF(C:C, O27)</f>
        <v>1</v>
      </c>
      <c r="R27" s="73" t="s">
        <v>10</v>
      </c>
      <c r="S27" s="73" t="s">
        <v>15</v>
      </c>
      <c r="U27" s="6" t="s">
        <v>239</v>
      </c>
      <c r="V27" s="3">
        <f>COUNTIF(C:C, U27)</f>
        <v>1</v>
      </c>
      <c r="X27" s="6" t="s">
        <v>240</v>
      </c>
      <c r="Y27" s="3">
        <f>COUNTIF(C:C,X27)</f>
        <v>1</v>
      </c>
      <c r="AA27" s="17" t="s">
        <v>63</v>
      </c>
      <c r="AB27" s="18">
        <f>SUM(AB19:AB26)</f>
        <v>10</v>
      </c>
    </row>
    <row r="28" spans="1:31" x14ac:dyDescent="0.25">
      <c r="A28" s="15" t="s">
        <v>997</v>
      </c>
      <c r="B28" s="15" t="s">
        <v>998</v>
      </c>
      <c r="C28" s="15" t="s">
        <v>566</v>
      </c>
      <c r="D28" s="15" t="s">
        <v>268</v>
      </c>
      <c r="E28" s="15" t="s">
        <v>999</v>
      </c>
      <c r="F28" s="15" t="str">
        <f>_xlfn.IFNA(VLOOKUP(airport_planner_whole_state[[#This Row],[ID]],'NPIAS Class'!A:E,5,FALSE), "State")</f>
        <v>State</v>
      </c>
      <c r="G28" s="15" t="s">
        <v>13</v>
      </c>
      <c r="H28" s="15"/>
      <c r="K28" s="1"/>
      <c r="L28" s="6" t="str">
        <f>R57</f>
        <v>Corpus Christi</v>
      </c>
      <c r="M28" s="3">
        <f>J10</f>
        <v>12</v>
      </c>
      <c r="O28" s="6" t="s">
        <v>245</v>
      </c>
      <c r="P28" s="3">
        <f>COUNTIF(C:C, O28)</f>
        <v>1</v>
      </c>
      <c r="R28" s="6" t="s">
        <v>246</v>
      </c>
      <c r="S28" s="3">
        <f>COUNTIF(C:C, R28)</f>
        <v>1</v>
      </c>
      <c r="U28" s="6" t="s">
        <v>247</v>
      </c>
      <c r="V28" s="3">
        <f>COUNTIF(C:C, U28)</f>
        <v>1</v>
      </c>
      <c r="X28" s="17" t="s">
        <v>63</v>
      </c>
      <c r="Y28" s="18">
        <f>SUM(Y16:Y27)</f>
        <v>11</v>
      </c>
    </row>
    <row r="29" spans="1:31" ht="18" thickBot="1" x14ac:dyDescent="0.35">
      <c r="A29" s="15" t="s">
        <v>1017</v>
      </c>
      <c r="B29" s="15" t="s">
        <v>1018</v>
      </c>
      <c r="C29" s="15" t="s">
        <v>1019</v>
      </c>
      <c r="D29" s="15" t="s">
        <v>268</v>
      </c>
      <c r="E29" s="15" t="s">
        <v>1020</v>
      </c>
      <c r="F29" s="15" t="str">
        <f>_xlfn.IFNA(VLOOKUP(airport_planner_whole_state[[#This Row],[ID]],'NPIAS Class'!A:E,5,FALSE), "State")</f>
        <v>Local</v>
      </c>
      <c r="G29" s="15" t="s">
        <v>13</v>
      </c>
      <c r="H29" s="15"/>
      <c r="K29" s="1"/>
      <c r="L29" s="6" t="str">
        <f>X43</f>
        <v>Pharr</v>
      </c>
      <c r="M29" s="3">
        <f>J20</f>
        <v>8</v>
      </c>
      <c r="O29" s="6" t="s">
        <v>253</v>
      </c>
      <c r="P29" s="3">
        <f>COUNTIF(C:C, O29)</f>
        <v>2</v>
      </c>
      <c r="R29" s="6" t="s">
        <v>254</v>
      </c>
      <c r="S29" s="3">
        <f>COUNTIF(C:C, R29)</f>
        <v>1</v>
      </c>
      <c r="U29" s="6" t="s">
        <v>255</v>
      </c>
      <c r="V29" s="3">
        <f>COUNTIF(C:C, U29)</f>
        <v>1</v>
      </c>
      <c r="AA29" s="108" t="s">
        <v>256</v>
      </c>
      <c r="AB29" s="108"/>
    </row>
    <row r="30" spans="1:31" ht="18.75" thickTop="1" thickBot="1" x14ac:dyDescent="0.35">
      <c r="A30" s="15" t="s">
        <v>1076</v>
      </c>
      <c r="B30" s="15" t="s">
        <v>268</v>
      </c>
      <c r="C30" s="15" t="s">
        <v>1077</v>
      </c>
      <c r="D30" s="15" t="s">
        <v>268</v>
      </c>
      <c r="E30" s="15" t="s">
        <v>1078</v>
      </c>
      <c r="F30" s="15" t="str">
        <f>_xlfn.IFNA(VLOOKUP(airport_planner_whole_state[[#This Row],[ID]],'NPIAS Class'!A:E,5,FALSE), "State")</f>
        <v>Local</v>
      </c>
      <c r="G30" s="15" t="s">
        <v>13</v>
      </c>
      <c r="H30" s="15"/>
      <c r="I30" s="15"/>
      <c r="J30" s="13"/>
      <c r="K30" s="1"/>
      <c r="L30" s="17" t="s">
        <v>63</v>
      </c>
      <c r="M30" s="18">
        <f>SUM(M24:M29)</f>
        <v>59</v>
      </c>
      <c r="O30" s="6" t="s">
        <v>261</v>
      </c>
      <c r="P30" s="3">
        <f>COUNTIF(C:C, O30)</f>
        <v>2</v>
      </c>
      <c r="R30" s="6" t="s">
        <v>262</v>
      </c>
      <c r="S30" s="3">
        <f>COUNTIF(C:C, R30)</f>
        <v>1</v>
      </c>
      <c r="U30" s="6" t="s">
        <v>263</v>
      </c>
      <c r="V30" s="3">
        <f>COUNTIF(C:C, U30)</f>
        <v>0</v>
      </c>
      <c r="X30" s="104" t="s">
        <v>264</v>
      </c>
      <c r="Y30" s="104"/>
      <c r="AA30" s="71" t="s">
        <v>10</v>
      </c>
      <c r="AB30" s="71" t="s">
        <v>15</v>
      </c>
    </row>
    <row r="31" spans="1:31" ht="16.5" thickTop="1" thickBot="1" x14ac:dyDescent="0.3">
      <c r="A31" s="15" t="s">
        <v>1174</v>
      </c>
      <c r="B31" s="15" t="s">
        <v>1175</v>
      </c>
      <c r="C31" s="15" t="s">
        <v>1175</v>
      </c>
      <c r="D31" s="15" t="s">
        <v>268</v>
      </c>
      <c r="E31" s="15" t="s">
        <v>1176</v>
      </c>
      <c r="F31" s="15" t="str">
        <f>_xlfn.IFNA(VLOOKUP(airport_planner_whole_state[[#This Row],[ID]],'NPIAS Class'!A:E,5,FALSE), "State")</f>
        <v>Regional</v>
      </c>
      <c r="G31" s="15" t="s">
        <v>13</v>
      </c>
      <c r="H31" s="15"/>
      <c r="I31" s="15"/>
      <c r="J31" s="13"/>
      <c r="K31" s="1"/>
      <c r="M31" s="2"/>
      <c r="O31" s="6" t="s">
        <v>269</v>
      </c>
      <c r="P31" s="3">
        <f>COUNTIF(C:C, O31)</f>
        <v>1</v>
      </c>
      <c r="R31" s="6" t="s">
        <v>270</v>
      </c>
      <c r="S31" s="3">
        <f>COUNTIF(C:C, R31)</f>
        <v>1</v>
      </c>
      <c r="U31" s="6" t="s">
        <v>271</v>
      </c>
      <c r="V31" s="3">
        <f>COUNTIF(C:C, U31)</f>
        <v>5</v>
      </c>
      <c r="X31" s="70" t="s">
        <v>10</v>
      </c>
      <c r="Y31" s="70" t="s">
        <v>15</v>
      </c>
      <c r="AA31" s="6" t="s">
        <v>272</v>
      </c>
      <c r="AB31" s="3">
        <f>COUNTIF(C:C, AA31)</f>
        <v>0</v>
      </c>
    </row>
    <row r="32" spans="1:31" ht="32.25" thickBot="1" x14ac:dyDescent="0.35">
      <c r="A32" s="15" t="s">
        <v>224</v>
      </c>
      <c r="B32" s="15" t="s">
        <v>225</v>
      </c>
      <c r="C32" s="15" t="s">
        <v>226</v>
      </c>
      <c r="D32" s="15" t="s">
        <v>140</v>
      </c>
      <c r="E32" s="15" t="s">
        <v>227</v>
      </c>
      <c r="F32" s="15" t="str">
        <f>_xlfn.IFNA(VLOOKUP(airport_planner_whole_state[[#This Row],[ID]],'NPIAS Class'!A:E,5,FALSE), "State")</f>
        <v>Local</v>
      </c>
      <c r="G32" s="15" t="s">
        <v>22</v>
      </c>
      <c r="H32" s="15"/>
      <c r="I32" s="37" t="s">
        <v>1446</v>
      </c>
      <c r="J32" s="37" t="s">
        <v>1447</v>
      </c>
      <c r="K32" s="1"/>
      <c r="L32" s="112" t="s">
        <v>1443</v>
      </c>
      <c r="M32" s="112"/>
      <c r="O32" s="6" t="s">
        <v>276</v>
      </c>
      <c r="P32" s="3">
        <f>COUNTIF(C:C, O32)</f>
        <v>1</v>
      </c>
      <c r="R32" s="6" t="s">
        <v>277</v>
      </c>
      <c r="S32" s="3">
        <f>COUNTIF(C:C, R32)</f>
        <v>0</v>
      </c>
      <c r="U32" s="6" t="s">
        <v>278</v>
      </c>
      <c r="V32" s="3">
        <f>COUNTIF(C:C, U32)</f>
        <v>2</v>
      </c>
      <c r="X32" s="6" t="s">
        <v>279</v>
      </c>
      <c r="Y32" s="3">
        <f>COUNTIF(C:C, X32)</f>
        <v>0</v>
      </c>
      <c r="AA32" s="6" t="s">
        <v>280</v>
      </c>
      <c r="AB32" s="3">
        <f>COUNTIF(C:C, AA32)</f>
        <v>1</v>
      </c>
    </row>
    <row r="33" spans="1:28" ht="17.25" thickTop="1" thickBot="1" x14ac:dyDescent="0.3">
      <c r="A33" s="15" t="s">
        <v>234</v>
      </c>
      <c r="B33" s="15" t="s">
        <v>235</v>
      </c>
      <c r="C33" s="15" t="s">
        <v>236</v>
      </c>
      <c r="D33" s="15" t="s">
        <v>140</v>
      </c>
      <c r="E33" s="15" t="s">
        <v>237</v>
      </c>
      <c r="F33" s="15" t="str">
        <f>_xlfn.IFNA(VLOOKUP(airport_planner_whole_state[[#This Row],[ID]],'NPIAS Class'!A:E,5,FALSE), "State")</f>
        <v>Local</v>
      </c>
      <c r="G33" s="15" t="s">
        <v>22</v>
      </c>
      <c r="H33" s="15"/>
      <c r="I33" s="35" t="s">
        <v>13</v>
      </c>
      <c r="J33" s="40">
        <f>IF(COUNTIF(G:G,I33)=0, "", COUNTIF(G:G,I33))</f>
        <v>30</v>
      </c>
      <c r="K33" s="1"/>
      <c r="L33" s="75" t="s">
        <v>10</v>
      </c>
      <c r="M33" s="75" t="s">
        <v>14</v>
      </c>
      <c r="O33" s="6" t="s">
        <v>285</v>
      </c>
      <c r="P33" s="3">
        <f>COUNTIF(C:C, O33)</f>
        <v>0</v>
      </c>
      <c r="R33" s="6" t="s">
        <v>286</v>
      </c>
      <c r="S33" s="3">
        <f>COUNTIF(C:C, R33)</f>
        <v>1</v>
      </c>
      <c r="U33" s="17" t="s">
        <v>63</v>
      </c>
      <c r="V33" s="18">
        <f>SUM(V24:V32)</f>
        <v>14</v>
      </c>
      <c r="X33" s="6" t="s">
        <v>287</v>
      </c>
      <c r="Y33" s="3">
        <f>COUNTIF(C:C, X33)</f>
        <v>1</v>
      </c>
      <c r="AA33" s="6" t="s">
        <v>288</v>
      </c>
      <c r="AB33" s="3">
        <f>COUNTIF(C:C, AA33)</f>
        <v>0</v>
      </c>
    </row>
    <row r="34" spans="1:28" ht="15.75" x14ac:dyDescent="0.25">
      <c r="A34" s="15" t="s">
        <v>265</v>
      </c>
      <c r="B34" s="15" t="s">
        <v>140</v>
      </c>
      <c r="C34" s="15" t="s">
        <v>266</v>
      </c>
      <c r="D34" s="15" t="s">
        <v>140</v>
      </c>
      <c r="E34" s="15" t="s">
        <v>267</v>
      </c>
      <c r="F34" s="15" t="str">
        <f>_xlfn.IFNA(VLOOKUP(airport_planner_whole_state[[#This Row],[ID]],'NPIAS Class'!A:E,5,FALSE), "State")</f>
        <v>Regional</v>
      </c>
      <c r="G34" s="15" t="s">
        <v>22</v>
      </c>
      <c r="H34" s="15"/>
      <c r="I34" s="35" t="s">
        <v>22</v>
      </c>
      <c r="J34" s="40">
        <f>IF(COUNTIF(G:G,I34)=0, "", COUNTIF(G:G,I34))</f>
        <v>30</v>
      </c>
      <c r="K34" s="1"/>
      <c r="L34" s="6" t="str">
        <f>R13</f>
        <v>Brownwood</v>
      </c>
      <c r="M34" s="3">
        <f>J7</f>
        <v>9</v>
      </c>
      <c r="O34" s="6" t="s">
        <v>293</v>
      </c>
      <c r="P34" s="3">
        <f>COUNTIF(C:C, O34)</f>
        <v>1</v>
      </c>
      <c r="R34" s="6" t="s">
        <v>294</v>
      </c>
      <c r="S34" s="3">
        <f>COUNTIF(C:C, R34)</f>
        <v>2</v>
      </c>
      <c r="X34" s="6" t="s">
        <v>295</v>
      </c>
      <c r="Y34" s="3">
        <f>COUNTIF(C:C, X34)</f>
        <v>1</v>
      </c>
      <c r="AA34" s="6" t="s">
        <v>296</v>
      </c>
      <c r="AB34" s="3">
        <f>COUNTIF(C:C, AA34)</f>
        <v>1</v>
      </c>
    </row>
    <row r="35" spans="1:28" ht="18" thickBot="1" x14ac:dyDescent="0.35">
      <c r="A35" s="15" t="s">
        <v>354</v>
      </c>
      <c r="B35" s="15" t="s">
        <v>355</v>
      </c>
      <c r="C35" s="15" t="s">
        <v>356</v>
      </c>
      <c r="D35" s="15" t="s">
        <v>140</v>
      </c>
      <c r="E35" s="15" t="s">
        <v>357</v>
      </c>
      <c r="F35" s="15" t="str">
        <f>_xlfn.IFNA(VLOOKUP(airport_planner_whole_state[[#This Row],[ID]],'NPIAS Class'!A:E,5,FALSE), "State")</f>
        <v>State</v>
      </c>
      <c r="G35" s="15" t="s">
        <v>22</v>
      </c>
      <c r="H35" s="15"/>
      <c r="I35" s="36" t="s">
        <v>43</v>
      </c>
      <c r="J35" s="40">
        <f>IF(COUNTIF(G:G,I35)=0, "", COUNTIF(G:G,I35))</f>
        <v>62</v>
      </c>
      <c r="K35" s="1"/>
      <c r="L35" s="6" t="str">
        <f>AA17</f>
        <v>Waco</v>
      </c>
      <c r="M35" s="3">
        <f>J24</f>
        <v>10</v>
      </c>
      <c r="O35" s="6" t="s">
        <v>301</v>
      </c>
      <c r="P35" s="3">
        <f>COUNTIF(C:C, O35)</f>
        <v>1</v>
      </c>
      <c r="R35" s="6" t="s">
        <v>302</v>
      </c>
      <c r="S35" s="3">
        <f>COUNTIF(C:C, R35)</f>
        <v>1</v>
      </c>
      <c r="U35" s="100" t="s">
        <v>36</v>
      </c>
      <c r="V35" s="100"/>
      <c r="X35" s="6" t="s">
        <v>303</v>
      </c>
      <c r="Y35" s="3">
        <f>COUNTIF(C:C, X35)</f>
        <v>2</v>
      </c>
      <c r="AA35" s="6" t="s">
        <v>304</v>
      </c>
      <c r="AB35" s="3">
        <f>COUNTIF(C:C, AA35)</f>
        <v>1</v>
      </c>
    </row>
    <row r="36" spans="1:28" ht="17.25" thickTop="1" thickBot="1" x14ac:dyDescent="0.3">
      <c r="A36" s="15" t="s">
        <v>402</v>
      </c>
      <c r="B36" s="15" t="s">
        <v>403</v>
      </c>
      <c r="C36" s="15" t="s">
        <v>403</v>
      </c>
      <c r="D36" s="15" t="s">
        <v>140</v>
      </c>
      <c r="E36" s="15" t="s">
        <v>404</v>
      </c>
      <c r="F36" s="15" t="str">
        <f>_xlfn.IFNA(VLOOKUP(airport_planner_whole_state[[#This Row],[ID]],'NPIAS Class'!A:E,5,FALSE), "State")</f>
        <v>Local</v>
      </c>
      <c r="G36" s="15" t="s">
        <v>22</v>
      </c>
      <c r="H36" s="15"/>
      <c r="I36" s="36" t="s">
        <v>21</v>
      </c>
      <c r="J36" s="40">
        <f>IF(COUNTIF(G:G,I36)=0, "", COUNTIF(G:G,I36))</f>
        <v>82</v>
      </c>
      <c r="K36" s="1"/>
      <c r="L36" s="6" t="str">
        <f>R26</f>
        <v>Bryan</v>
      </c>
      <c r="M36" s="3">
        <f>J8</f>
        <v>10</v>
      </c>
      <c r="O36" s="6" t="s">
        <v>309</v>
      </c>
      <c r="P36" s="3">
        <f>COUNTIF(C:C, O36)</f>
        <v>0</v>
      </c>
      <c r="R36" s="6" t="s">
        <v>310</v>
      </c>
      <c r="S36" s="3">
        <f>COUNTIF(C:C, R36)</f>
        <v>1</v>
      </c>
      <c r="U36" s="69" t="s">
        <v>10</v>
      </c>
      <c r="V36" s="69" t="s">
        <v>15</v>
      </c>
      <c r="X36" s="6" t="s">
        <v>311</v>
      </c>
      <c r="Y36" s="3">
        <f>COUNTIF(C:C, X36)</f>
        <v>1</v>
      </c>
      <c r="AA36" s="6" t="s">
        <v>312</v>
      </c>
      <c r="AB36" s="3">
        <f>COUNTIF(C:C, AA36)</f>
        <v>1</v>
      </c>
    </row>
    <row r="37" spans="1:28" ht="15.75" x14ac:dyDescent="0.25">
      <c r="A37" s="15" t="s">
        <v>425</v>
      </c>
      <c r="B37" s="15" t="s">
        <v>426</v>
      </c>
      <c r="C37" s="15" t="s">
        <v>426</v>
      </c>
      <c r="D37" s="15" t="s">
        <v>140</v>
      </c>
      <c r="E37" s="15" t="s">
        <v>427</v>
      </c>
      <c r="F37" s="15" t="str">
        <f>_xlfn.IFNA(VLOOKUP(airport_planner_whole_state[[#This Row],[ID]],'NPIAS Class'!A:E,5,FALSE), "State")</f>
        <v>Local</v>
      </c>
      <c r="G37" s="15" t="s">
        <v>22</v>
      </c>
      <c r="H37" s="15"/>
      <c r="I37" s="36" t="s">
        <v>33</v>
      </c>
      <c r="J37" s="40">
        <f>IF(COUNTIF(G:G,I37)=0, "", COUNTIF(G:G,I37))</f>
        <v>29</v>
      </c>
      <c r="K37" s="1"/>
      <c r="L37" s="6" t="str">
        <f>R1</f>
        <v>Beaumont</v>
      </c>
      <c r="M37" s="3">
        <f>J6</f>
        <v>11</v>
      </c>
      <c r="O37" s="17" t="s">
        <v>63</v>
      </c>
      <c r="P37" s="18">
        <f>SUM(P20:P36)</f>
        <v>17</v>
      </c>
      <c r="R37" s="6" t="s">
        <v>317</v>
      </c>
      <c r="S37" s="3">
        <f>COUNTIF(C:C, R37)</f>
        <v>1</v>
      </c>
      <c r="U37" s="6" t="s">
        <v>318</v>
      </c>
      <c r="V37" s="3">
        <f>COUNTIF(C:C, U37)</f>
        <v>2</v>
      </c>
      <c r="X37" s="6" t="s">
        <v>319</v>
      </c>
      <c r="Y37" s="3">
        <f>COUNTIF(C:C, X37)</f>
        <v>3</v>
      </c>
      <c r="AA37" s="6" t="s">
        <v>320</v>
      </c>
      <c r="AB37" s="3">
        <f>COUNTIF(C:C, AA37)</f>
        <v>1</v>
      </c>
    </row>
    <row r="38" spans="1:28" ht="15.75" x14ac:dyDescent="0.25">
      <c r="A38" s="15" t="s">
        <v>673</v>
      </c>
      <c r="B38" s="15" t="s">
        <v>674</v>
      </c>
      <c r="C38" s="15" t="s">
        <v>675</v>
      </c>
      <c r="D38" s="15" t="s">
        <v>140</v>
      </c>
      <c r="E38" s="15" t="s">
        <v>676</v>
      </c>
      <c r="F38" s="15" t="str">
        <f>_xlfn.IFNA(VLOOKUP(airport_planner_whole_state[[#This Row],[ID]],'NPIAS Class'!A:E,5,FALSE), "State")</f>
        <v>State</v>
      </c>
      <c r="G38" s="15" t="s">
        <v>22</v>
      </c>
      <c r="H38" s="15"/>
      <c r="I38" s="36" t="s">
        <v>1403</v>
      </c>
      <c r="J38" s="40">
        <f>IF(COUNTIF(G:G,I38)=0, "", COUNTIF(G:G,I38))</f>
        <v>35</v>
      </c>
      <c r="K38" s="1"/>
      <c r="L38" s="6" t="str">
        <f>U35</f>
        <v>Houston</v>
      </c>
      <c r="M38" s="3">
        <f>J14</f>
        <v>11</v>
      </c>
      <c r="R38" s="17" t="s">
        <v>63</v>
      </c>
      <c r="S38" s="18">
        <f>SUM(S28:S37)</f>
        <v>10</v>
      </c>
      <c r="U38" s="6" t="s">
        <v>325</v>
      </c>
      <c r="V38" s="3">
        <f>COUNTIF(C:C, U38)</f>
        <v>2</v>
      </c>
      <c r="X38" s="6" t="s">
        <v>326</v>
      </c>
      <c r="Y38" s="3">
        <f>COUNTIF(C:C, X38)</f>
        <v>1</v>
      </c>
      <c r="AA38" s="6" t="s">
        <v>327</v>
      </c>
      <c r="AB38" s="3">
        <f>COUNTIF(C:C, AA38)</f>
        <v>1</v>
      </c>
    </row>
    <row r="39" spans="1:28" ht="18" thickBot="1" x14ac:dyDescent="0.35">
      <c r="A39" s="15" t="s">
        <v>838</v>
      </c>
      <c r="B39" s="15" t="s">
        <v>839</v>
      </c>
      <c r="C39" s="15" t="s">
        <v>839</v>
      </c>
      <c r="D39" s="15" t="s">
        <v>140</v>
      </c>
      <c r="E39" s="15" t="s">
        <v>839</v>
      </c>
      <c r="F39" s="15" t="str">
        <f>_xlfn.IFNA(VLOOKUP(airport_planner_whole_state[[#This Row],[ID]],'NPIAS Class'!A:E,5,FALSE), "State")</f>
        <v>Local</v>
      </c>
      <c r="G39" s="15" t="s">
        <v>22</v>
      </c>
      <c r="H39" s="15"/>
      <c r="I39" s="36"/>
      <c r="J39" s="40" t="str">
        <f>IF(COUNTIF(G:G,I39)=0, "", COUNTIF(G:G,I39))</f>
        <v/>
      </c>
      <c r="K39" s="1"/>
      <c r="L39" s="6" t="str">
        <f>AA54</f>
        <v>Yoakum</v>
      </c>
      <c r="M39" s="3">
        <f>J26</f>
        <v>13</v>
      </c>
      <c r="O39" s="59" t="s">
        <v>332</v>
      </c>
      <c r="P39" s="59"/>
      <c r="U39" s="6" t="s">
        <v>333</v>
      </c>
      <c r="V39" s="3">
        <f>COUNTIF(C:C, U39)</f>
        <v>1</v>
      </c>
      <c r="X39" s="6" t="s">
        <v>334</v>
      </c>
      <c r="Y39" s="3">
        <f>COUNTIF(C:C, X39)</f>
        <v>0</v>
      </c>
      <c r="AA39" s="6" t="s">
        <v>335</v>
      </c>
      <c r="AB39" s="3">
        <f>COUNTIF(C:C, AA39)</f>
        <v>2</v>
      </c>
    </row>
    <row r="40" spans="1:28" ht="18.75" thickTop="1" thickBot="1" x14ac:dyDescent="0.35">
      <c r="A40" s="15" t="s">
        <v>1087</v>
      </c>
      <c r="B40" s="15" t="s">
        <v>1088</v>
      </c>
      <c r="C40" s="15" t="s">
        <v>1088</v>
      </c>
      <c r="D40" s="15" t="s">
        <v>140</v>
      </c>
      <c r="E40" s="15" t="s">
        <v>1089</v>
      </c>
      <c r="F40" s="15" t="str">
        <f>_xlfn.IFNA(VLOOKUP(airport_planner_whole_state[[#This Row],[ID]],'NPIAS Class'!A:E,5,FALSE), "State")</f>
        <v>State</v>
      </c>
      <c r="G40" s="15" t="s">
        <v>22</v>
      </c>
      <c r="H40" s="15"/>
      <c r="I40" s="38"/>
      <c r="J40" s="39"/>
      <c r="K40" s="1"/>
      <c r="L40" s="17" t="s">
        <v>63</v>
      </c>
      <c r="M40" s="18">
        <f>SUM(M34:M39)</f>
        <v>64</v>
      </c>
      <c r="O40" s="68" t="s">
        <v>10</v>
      </c>
      <c r="P40" s="68" t="s">
        <v>15</v>
      </c>
      <c r="R40" s="94" t="s">
        <v>340</v>
      </c>
      <c r="S40" s="94"/>
      <c r="U40" s="6" t="s">
        <v>341</v>
      </c>
      <c r="V40" s="3">
        <f>COUNTIF(C:C, U40)</f>
        <v>4</v>
      </c>
      <c r="X40" s="6" t="s">
        <v>342</v>
      </c>
      <c r="Y40" s="3">
        <f>COUNTIF(C:C, X40)</f>
        <v>1</v>
      </c>
      <c r="AA40" s="17" t="s">
        <v>63</v>
      </c>
      <c r="AB40" s="18">
        <f>SUM(AB31:AB39)</f>
        <v>8</v>
      </c>
    </row>
    <row r="41" spans="1:28" ht="15.75" thickBot="1" x14ac:dyDescent="0.3">
      <c r="A41" s="15" t="s">
        <v>241</v>
      </c>
      <c r="B41" s="15" t="s">
        <v>242</v>
      </c>
      <c r="C41" s="15" t="s">
        <v>243</v>
      </c>
      <c r="D41" s="15" t="s">
        <v>148</v>
      </c>
      <c r="E41" s="15" t="s">
        <v>244</v>
      </c>
      <c r="F41" s="15" t="str">
        <f>_xlfn.IFNA(VLOOKUP(airport_planner_whole_state[[#This Row],[ID]],'NPIAS Class'!A:E,5,FALSE), "State")</f>
        <v>Regional</v>
      </c>
      <c r="G41" s="15" t="s">
        <v>22</v>
      </c>
      <c r="H41" s="15"/>
      <c r="I41" s="15"/>
      <c r="J41" s="15"/>
      <c r="K41" s="1"/>
      <c r="L41" s="1"/>
      <c r="M41" s="1"/>
      <c r="O41" s="6" t="s">
        <v>347</v>
      </c>
      <c r="P41" s="3">
        <f>COUNTIF(C:C, O41)</f>
        <v>0</v>
      </c>
      <c r="R41" s="67" t="s">
        <v>10</v>
      </c>
      <c r="S41" s="67" t="s">
        <v>15</v>
      </c>
      <c r="U41" s="6" t="s">
        <v>348</v>
      </c>
      <c r="V41" s="3">
        <f>COUNTIF(C:C, U41)</f>
        <v>1</v>
      </c>
      <c r="X41" s="17" t="s">
        <v>63</v>
      </c>
      <c r="Y41" s="18">
        <f>SUM(Y32:Y40)</f>
        <v>10</v>
      </c>
    </row>
    <row r="42" spans="1:28" ht="30.75" customHeight="1" thickBot="1" x14ac:dyDescent="0.35">
      <c r="A42" s="15" t="s">
        <v>273</v>
      </c>
      <c r="B42" s="15" t="s">
        <v>148</v>
      </c>
      <c r="C42" s="15" t="s">
        <v>274</v>
      </c>
      <c r="D42" s="15" t="s">
        <v>148</v>
      </c>
      <c r="E42" s="15" t="s">
        <v>275</v>
      </c>
      <c r="F42" s="15" t="str">
        <f>_xlfn.IFNA(VLOOKUP(airport_planner_whole_state[[#This Row],[ID]],'NPIAS Class'!A:E,5,FALSE), "State")</f>
        <v>Regional</v>
      </c>
      <c r="G42" s="15" t="s">
        <v>22</v>
      </c>
      <c r="H42" s="15"/>
      <c r="I42" s="20"/>
      <c r="J42" s="15"/>
      <c r="K42" s="1"/>
      <c r="L42" s="1"/>
      <c r="M42" s="1"/>
      <c r="O42" s="6" t="s">
        <v>351</v>
      </c>
      <c r="P42" s="3">
        <f>COUNTIF(C:C, O42)</f>
        <v>0</v>
      </c>
      <c r="R42" s="6" t="s">
        <v>352</v>
      </c>
      <c r="S42" s="3">
        <f>COUNTIF(C:C, R42)</f>
        <v>0</v>
      </c>
      <c r="U42" s="6" t="s">
        <v>353</v>
      </c>
      <c r="V42" s="3">
        <f>COUNTIF(C:C, U42)</f>
        <v>1</v>
      </c>
      <c r="AA42" s="60" t="s">
        <v>94</v>
      </c>
      <c r="AB42" s="60"/>
    </row>
    <row r="43" spans="1:28" ht="32.25" customHeight="1" thickTop="1" thickBot="1" x14ac:dyDescent="0.35">
      <c r="A43" s="15" t="s">
        <v>297</v>
      </c>
      <c r="B43" s="15" t="s">
        <v>298</v>
      </c>
      <c r="C43" s="15" t="s">
        <v>299</v>
      </c>
      <c r="D43" s="15" t="s">
        <v>148</v>
      </c>
      <c r="E43" s="15" t="s">
        <v>300</v>
      </c>
      <c r="F43" s="15" t="str">
        <f>_xlfn.IFNA(VLOOKUP(airport_planner_whole_state[[#This Row],[ID]],'NPIAS Class'!A:E,5,FALSE), "State")</f>
        <v>State</v>
      </c>
      <c r="G43" s="15" t="s">
        <v>22</v>
      </c>
      <c r="H43" s="15"/>
      <c r="I43" s="15"/>
      <c r="J43" s="15"/>
      <c r="K43" s="29"/>
      <c r="L43" s="29"/>
      <c r="M43" s="29"/>
      <c r="O43" s="6" t="s">
        <v>358</v>
      </c>
      <c r="P43" s="3">
        <f>COUNTIF(C:C, O43)</f>
        <v>1</v>
      </c>
      <c r="R43" s="6" t="s">
        <v>340</v>
      </c>
      <c r="S43" s="3">
        <f>COUNTIF(C:C, R43)</f>
        <v>1</v>
      </c>
      <c r="U43" s="17" t="s">
        <v>63</v>
      </c>
      <c r="V43" s="18">
        <f>SUM(V37:V42)</f>
        <v>11</v>
      </c>
      <c r="X43" s="105" t="s">
        <v>359</v>
      </c>
      <c r="Y43" s="105"/>
      <c r="AA43" s="65" t="s">
        <v>10</v>
      </c>
      <c r="AB43" s="65" t="s">
        <v>15</v>
      </c>
    </row>
    <row r="44" spans="1:28" ht="16.5" thickTop="1" thickBot="1" x14ac:dyDescent="0.3">
      <c r="A44" s="15" t="s">
        <v>305</v>
      </c>
      <c r="B44" s="15" t="s">
        <v>306</v>
      </c>
      <c r="C44" s="15" t="s">
        <v>307</v>
      </c>
      <c r="D44" s="15" t="s">
        <v>148</v>
      </c>
      <c r="E44" s="15" t="s">
        <v>308</v>
      </c>
      <c r="F44" s="15" t="str">
        <f>_xlfn.IFNA(VLOOKUP(airport_planner_whole_state[[#This Row],[ID]],'NPIAS Class'!A:E,5,FALSE), "State")</f>
        <v>Local</v>
      </c>
      <c r="G44" s="15" t="s">
        <v>22</v>
      </c>
      <c r="H44" s="15"/>
      <c r="I44" s="15"/>
      <c r="J44" s="15"/>
      <c r="K44" s="30"/>
      <c r="L44" s="30"/>
      <c r="M44" s="16"/>
      <c r="O44" s="6" t="s">
        <v>364</v>
      </c>
      <c r="P44" s="3">
        <f>COUNTIF(C:C, O44)</f>
        <v>1</v>
      </c>
      <c r="R44" s="6" t="s">
        <v>365</v>
      </c>
      <c r="S44" s="3">
        <f>COUNTIF(C:C, R44)</f>
        <v>1</v>
      </c>
      <c r="X44" s="113" t="s">
        <v>10</v>
      </c>
      <c r="Y44" s="113" t="s">
        <v>15</v>
      </c>
      <c r="AA44" s="6" t="s">
        <v>366</v>
      </c>
      <c r="AB44" s="3">
        <f>COUNTIF(C:C, AA44)</f>
        <v>1</v>
      </c>
    </row>
    <row r="45" spans="1:28" ht="18" thickBot="1" x14ac:dyDescent="0.35">
      <c r="A45" s="15" t="s">
        <v>720</v>
      </c>
      <c r="B45" s="15" t="s">
        <v>721</v>
      </c>
      <c r="C45" s="15" t="s">
        <v>722</v>
      </c>
      <c r="D45" s="15" t="s">
        <v>148</v>
      </c>
      <c r="E45" s="15" t="s">
        <v>723</v>
      </c>
      <c r="F45" s="15" t="str">
        <f>_xlfn.IFNA(VLOOKUP(airport_planner_whole_state[[#This Row],[ID]],'NPIAS Class'!A:E,5,FALSE), "State")</f>
        <v>Basic</v>
      </c>
      <c r="G45" s="15" t="s">
        <v>22</v>
      </c>
      <c r="H45" s="15"/>
      <c r="I45" s="15"/>
      <c r="J45" s="15"/>
      <c r="K45" s="15"/>
      <c r="L45" s="15"/>
      <c r="M45" s="15"/>
      <c r="O45" s="6" t="s">
        <v>371</v>
      </c>
      <c r="P45" s="3">
        <f>COUNTIF(C:C, O45)</f>
        <v>1</v>
      </c>
      <c r="R45" s="6" t="s">
        <v>372</v>
      </c>
      <c r="S45" s="3">
        <f>COUNTIF(C:C, R45)</f>
        <v>1</v>
      </c>
      <c r="U45" s="101" t="s">
        <v>373</v>
      </c>
      <c r="V45" s="101"/>
      <c r="X45" s="6" t="s">
        <v>374</v>
      </c>
      <c r="Y45" s="3">
        <f>COUNTIF(C:C, X45)</f>
        <v>1</v>
      </c>
      <c r="AA45" s="6" t="s">
        <v>375</v>
      </c>
      <c r="AB45" s="3">
        <f>COUNTIF(C:C, AA45)</f>
        <v>1</v>
      </c>
    </row>
    <row r="46" spans="1:28" ht="16.5" thickTop="1" thickBot="1" x14ac:dyDescent="0.3">
      <c r="A46" s="15" t="s">
        <v>765</v>
      </c>
      <c r="B46" s="15" t="s">
        <v>766</v>
      </c>
      <c r="C46" s="15" t="s">
        <v>767</v>
      </c>
      <c r="D46" s="15" t="s">
        <v>148</v>
      </c>
      <c r="E46" s="15" t="s">
        <v>768</v>
      </c>
      <c r="F46" s="15" t="str">
        <f>_xlfn.IFNA(VLOOKUP(airport_planner_whole_state[[#This Row],[ID]],'NPIAS Class'!A:E,5,FALSE), "State")</f>
        <v>Regional</v>
      </c>
      <c r="G46" s="15" t="s">
        <v>22</v>
      </c>
      <c r="H46" s="15"/>
      <c r="I46" s="15"/>
      <c r="J46" s="15"/>
      <c r="K46" s="15"/>
      <c r="L46" s="15"/>
      <c r="M46" s="15"/>
      <c r="O46" s="6" t="s">
        <v>380</v>
      </c>
      <c r="P46" s="3">
        <f>COUNTIF(C:C, O46)</f>
        <v>1</v>
      </c>
      <c r="R46" s="6" t="s">
        <v>381</v>
      </c>
      <c r="S46" s="3">
        <f>COUNTIF(C:C, R46)</f>
        <v>0</v>
      </c>
      <c r="U46" s="66" t="s">
        <v>10</v>
      </c>
      <c r="V46" s="66" t="s">
        <v>15</v>
      </c>
      <c r="X46" s="6" t="s">
        <v>382</v>
      </c>
      <c r="Y46" s="3">
        <f>COUNTIF(C:C, X46)</f>
        <v>1</v>
      </c>
      <c r="AA46" s="6" t="s">
        <v>383</v>
      </c>
      <c r="AB46" s="3">
        <f>COUNTIF(C:C, AA46)</f>
        <v>1</v>
      </c>
    </row>
    <row r="47" spans="1:28" x14ac:dyDescent="0.25">
      <c r="A47" s="15" t="s">
        <v>870</v>
      </c>
      <c r="B47" s="15" t="s">
        <v>871</v>
      </c>
      <c r="C47" s="15" t="s">
        <v>872</v>
      </c>
      <c r="D47" s="15" t="s">
        <v>148</v>
      </c>
      <c r="E47" s="15" t="s">
        <v>873</v>
      </c>
      <c r="F47" s="15" t="str">
        <f>_xlfn.IFNA(VLOOKUP(airport_planner_whole_state[[#This Row],[ID]],'NPIAS Class'!A:E,5,FALSE), "State")</f>
        <v>State</v>
      </c>
      <c r="G47" s="15" t="s">
        <v>22</v>
      </c>
      <c r="H47" s="15"/>
      <c r="I47" s="15"/>
      <c r="J47" s="15"/>
      <c r="K47" s="15"/>
      <c r="L47" s="15"/>
      <c r="M47" s="15"/>
      <c r="O47" s="6" t="s">
        <v>388</v>
      </c>
      <c r="P47" s="3">
        <f>COUNTIF(C:C, O47)</f>
        <v>1</v>
      </c>
      <c r="R47" s="6" t="s">
        <v>389</v>
      </c>
      <c r="S47" s="3">
        <f>COUNTIF(C:C, R47)</f>
        <v>1</v>
      </c>
      <c r="U47" s="6" t="s">
        <v>390</v>
      </c>
      <c r="V47" s="3">
        <f>COUNTIF(C:C, U47)</f>
        <v>1</v>
      </c>
      <c r="X47" s="6" t="s">
        <v>391</v>
      </c>
      <c r="Y47" s="3">
        <f>COUNTIF(C:C, X47)</f>
        <v>2</v>
      </c>
      <c r="AA47" s="6" t="s">
        <v>392</v>
      </c>
      <c r="AB47" s="3">
        <f>COUNTIF(C:C, AA47)</f>
        <v>1</v>
      </c>
    </row>
    <row r="48" spans="1:28" x14ac:dyDescent="0.25">
      <c r="A48" s="15" t="s">
        <v>953</v>
      </c>
      <c r="B48" s="15" t="s">
        <v>954</v>
      </c>
      <c r="C48" s="15" t="s">
        <v>955</v>
      </c>
      <c r="D48" s="15" t="s">
        <v>148</v>
      </c>
      <c r="E48" s="15" t="s">
        <v>956</v>
      </c>
      <c r="F48" s="15" t="str">
        <f>_xlfn.IFNA(VLOOKUP(airport_planner_whole_state[[#This Row],[ID]],'NPIAS Class'!A:E,5,FALSE), "State")</f>
        <v>State</v>
      </c>
      <c r="G48" s="15" t="s">
        <v>22</v>
      </c>
      <c r="H48" s="15"/>
      <c r="I48" s="15"/>
      <c r="J48" s="15"/>
      <c r="K48" s="15"/>
      <c r="L48" s="15"/>
      <c r="M48" s="15"/>
      <c r="O48" s="6" t="s">
        <v>397</v>
      </c>
      <c r="P48" s="3">
        <f>COUNTIF(C:C, O48)</f>
        <v>1</v>
      </c>
      <c r="R48" s="6" t="s">
        <v>398</v>
      </c>
      <c r="S48" s="3">
        <f>COUNTIF(C:C, R48)</f>
        <v>0</v>
      </c>
      <c r="U48" s="6" t="s">
        <v>399</v>
      </c>
      <c r="V48" s="3">
        <f>COUNTIF(C:C, U48)</f>
        <v>1</v>
      </c>
      <c r="X48" s="6" t="s">
        <v>400</v>
      </c>
      <c r="Y48" s="3">
        <f>COUNTIF(C:C, X48)</f>
        <v>1</v>
      </c>
      <c r="AA48" s="6" t="s">
        <v>401</v>
      </c>
      <c r="AB48" s="3">
        <f>COUNTIF(C:C, AA48)</f>
        <v>1</v>
      </c>
    </row>
    <row r="49" spans="1:28" x14ac:dyDescent="0.25">
      <c r="A49" s="15" t="s">
        <v>1058</v>
      </c>
      <c r="B49" s="15" t="s">
        <v>1059</v>
      </c>
      <c r="C49" s="15" t="s">
        <v>307</v>
      </c>
      <c r="D49" s="15" t="s">
        <v>148</v>
      </c>
      <c r="E49" s="15" t="s">
        <v>1060</v>
      </c>
      <c r="F49" s="15" t="str">
        <f>_xlfn.IFNA(VLOOKUP(airport_planner_whole_state[[#This Row],[ID]],'NPIAS Class'!A:E,5,FALSE), "State")</f>
        <v>State</v>
      </c>
      <c r="G49" s="15" t="s">
        <v>22</v>
      </c>
      <c r="H49" s="15"/>
      <c r="I49" s="15"/>
      <c r="J49" s="15"/>
      <c r="K49" s="15"/>
      <c r="L49" s="15"/>
      <c r="M49" s="15"/>
      <c r="O49" s="6" t="s">
        <v>405</v>
      </c>
      <c r="P49" s="3">
        <f>COUNTIF(C:C, O49)</f>
        <v>1</v>
      </c>
      <c r="R49" s="6" t="s">
        <v>406</v>
      </c>
      <c r="S49" s="3">
        <f>COUNTIF(C:C, R49)</f>
        <v>1</v>
      </c>
      <c r="U49" s="6" t="s">
        <v>407</v>
      </c>
      <c r="V49" s="3">
        <f>COUNTIF(C:C, U49)</f>
        <v>0</v>
      </c>
      <c r="X49" s="6" t="s">
        <v>408</v>
      </c>
      <c r="Y49" s="3">
        <f>COUNTIF(C:C, X49)</f>
        <v>0</v>
      </c>
      <c r="AA49" s="6" t="s">
        <v>409</v>
      </c>
      <c r="AB49" s="3">
        <f>COUNTIF(C:C, AA49)</f>
        <v>0</v>
      </c>
    </row>
    <row r="50" spans="1:28" x14ac:dyDescent="0.25">
      <c r="A50" s="15" t="s">
        <v>1157</v>
      </c>
      <c r="B50" s="15" t="s">
        <v>1158</v>
      </c>
      <c r="C50" s="15" t="s">
        <v>1159</v>
      </c>
      <c r="D50" s="15" t="s">
        <v>148</v>
      </c>
      <c r="E50" s="15" t="s">
        <v>1160</v>
      </c>
      <c r="F50" s="15" t="str">
        <f>_xlfn.IFNA(VLOOKUP(airport_planner_whole_state[[#This Row],[ID]],'NPIAS Class'!A:E,5,FALSE), "State")</f>
        <v>State</v>
      </c>
      <c r="G50" s="15" t="s">
        <v>22</v>
      </c>
      <c r="H50" s="15"/>
      <c r="I50" s="15"/>
      <c r="J50" s="15"/>
      <c r="K50" s="15"/>
      <c r="L50" s="15"/>
      <c r="M50" s="15"/>
      <c r="O50" s="17" t="s">
        <v>63</v>
      </c>
      <c r="P50" s="18">
        <f>SUM(P41:P49)</f>
        <v>7</v>
      </c>
      <c r="R50" s="6" t="s">
        <v>413</v>
      </c>
      <c r="S50" s="3">
        <f>COUNTIF(C:C, R50)</f>
        <v>1</v>
      </c>
      <c r="U50" s="6" t="s">
        <v>414</v>
      </c>
      <c r="V50" s="3">
        <f>COUNTIF(C:C, U50)</f>
        <v>1</v>
      </c>
      <c r="X50" s="6" t="s">
        <v>415</v>
      </c>
      <c r="Y50" s="3">
        <f>COUNTIF(C:C, X50)</f>
        <v>1</v>
      </c>
      <c r="AA50" s="6" t="s">
        <v>416</v>
      </c>
      <c r="AB50" s="3">
        <f>COUNTIF(C:C, AA50)</f>
        <v>1</v>
      </c>
    </row>
    <row r="51" spans="1:28" x14ac:dyDescent="0.25">
      <c r="A51" s="15" t="s">
        <v>590</v>
      </c>
      <c r="B51" s="15" t="s">
        <v>356</v>
      </c>
      <c r="C51" s="15" t="s">
        <v>356</v>
      </c>
      <c r="D51" s="15" t="s">
        <v>356</v>
      </c>
      <c r="E51" s="15" t="s">
        <v>591</v>
      </c>
      <c r="F51" s="15" t="str">
        <f>_xlfn.IFNA(VLOOKUP(airport_planner_whole_state[[#This Row],[ID]],'NPIAS Class'!A:E,5,FALSE), "State")</f>
        <v>Local</v>
      </c>
      <c r="G51" s="15" t="s">
        <v>22</v>
      </c>
      <c r="H51" s="15"/>
      <c r="I51" s="15"/>
      <c r="J51" s="15"/>
      <c r="K51" s="15"/>
      <c r="L51" s="15"/>
      <c r="M51" s="15"/>
      <c r="R51" s="6" t="s">
        <v>421</v>
      </c>
      <c r="S51" s="3">
        <f>COUNTIF(C:C, R51)</f>
        <v>0</v>
      </c>
      <c r="U51" s="6" t="s">
        <v>422</v>
      </c>
      <c r="V51" s="3">
        <f>COUNTIF(C:C, U51)</f>
        <v>1</v>
      </c>
      <c r="X51" s="6" t="s">
        <v>423</v>
      </c>
      <c r="Y51" s="3">
        <f>COUNTIF(C:C, X51)</f>
        <v>1</v>
      </c>
      <c r="AA51" s="6" t="s">
        <v>424</v>
      </c>
      <c r="AB51" s="3">
        <f>COUNTIF(C:C, AA51)</f>
        <v>2</v>
      </c>
    </row>
    <row r="52" spans="1:28" ht="18" thickBot="1" x14ac:dyDescent="0.35">
      <c r="A52" s="15" t="s">
        <v>393</v>
      </c>
      <c r="B52" s="15" t="s">
        <v>394</v>
      </c>
      <c r="C52" s="15" t="s">
        <v>395</v>
      </c>
      <c r="D52" s="15" t="s">
        <v>284</v>
      </c>
      <c r="E52" s="15" t="s">
        <v>396</v>
      </c>
      <c r="F52" s="15" t="str">
        <f>_xlfn.IFNA(VLOOKUP(airport_planner_whole_state[[#This Row],[ID]],'NPIAS Class'!A:E,5,FALSE), "State")</f>
        <v>Local</v>
      </c>
      <c r="G52" s="15" t="s">
        <v>22</v>
      </c>
      <c r="H52" s="15"/>
      <c r="I52" s="15"/>
      <c r="J52" s="15"/>
      <c r="K52" s="15"/>
      <c r="L52" s="15"/>
      <c r="M52" s="15"/>
      <c r="O52" s="93" t="s">
        <v>428</v>
      </c>
      <c r="P52" s="93"/>
      <c r="R52" s="6" t="s">
        <v>429</v>
      </c>
      <c r="S52" s="3">
        <f>COUNTIF(C:C, R52)</f>
        <v>2</v>
      </c>
      <c r="U52" s="6" t="s">
        <v>430</v>
      </c>
      <c r="V52" s="3">
        <f>COUNTIF(C:C, U52)</f>
        <v>1</v>
      </c>
      <c r="X52" s="6" t="s">
        <v>431</v>
      </c>
      <c r="Y52" s="3">
        <f>COUNTIF(C:C, X52)</f>
        <v>1</v>
      </c>
      <c r="AA52" s="17" t="s">
        <v>63</v>
      </c>
      <c r="AB52" s="18">
        <f>SUM(AB44:AB51)</f>
        <v>8</v>
      </c>
    </row>
    <row r="53" spans="1:28" ht="16.5" thickTop="1" thickBot="1" x14ac:dyDescent="0.3">
      <c r="A53" s="15" t="s">
        <v>649</v>
      </c>
      <c r="B53" s="15" t="s">
        <v>650</v>
      </c>
      <c r="C53" s="15" t="s">
        <v>651</v>
      </c>
      <c r="D53" s="15" t="s">
        <v>284</v>
      </c>
      <c r="E53" s="15" t="s">
        <v>652</v>
      </c>
      <c r="F53" s="15" t="str">
        <f>_xlfn.IFNA(VLOOKUP(airport_planner_whole_state[[#This Row],[ID]],'NPIAS Class'!A:E,5,FALSE), "State")</f>
        <v>Local</v>
      </c>
      <c r="G53" s="15" t="s">
        <v>22</v>
      </c>
      <c r="H53" s="15"/>
      <c r="I53" s="15"/>
      <c r="J53" s="15"/>
      <c r="K53" s="15"/>
      <c r="L53" s="15"/>
      <c r="M53" s="15"/>
      <c r="O53" s="61" t="s">
        <v>10</v>
      </c>
      <c r="P53" s="61" t="s">
        <v>15</v>
      </c>
      <c r="R53" s="6" t="s">
        <v>435</v>
      </c>
      <c r="S53" s="3">
        <f>COUNTIF(C:C, R53)</f>
        <v>0</v>
      </c>
      <c r="U53" s="6" t="s">
        <v>436</v>
      </c>
      <c r="V53" s="3">
        <f>COUNTIF(C:C, U53)</f>
        <v>0</v>
      </c>
      <c r="X53" s="17" t="s">
        <v>63</v>
      </c>
      <c r="Y53" s="18">
        <f>SUM(Y45:Y52)</f>
        <v>8</v>
      </c>
    </row>
    <row r="54" spans="1:28" ht="18" thickBot="1" x14ac:dyDescent="0.35">
      <c r="A54" s="15" t="s">
        <v>710</v>
      </c>
      <c r="B54" s="15" t="s">
        <v>711</v>
      </c>
      <c r="C54" s="15" t="s">
        <v>711</v>
      </c>
      <c r="D54" s="15" t="s">
        <v>284</v>
      </c>
      <c r="E54" s="15" t="s">
        <v>712</v>
      </c>
      <c r="F54" s="15" t="str">
        <f>_xlfn.IFNA(VLOOKUP(airport_planner_whole_state[[#This Row],[ID]],'NPIAS Class'!A:E,5,FALSE), "State")</f>
        <v>Basic</v>
      </c>
      <c r="G54" s="15" t="s">
        <v>22</v>
      </c>
      <c r="H54" s="15"/>
      <c r="I54" s="15"/>
      <c r="J54" s="15"/>
      <c r="K54" s="15"/>
      <c r="L54" s="15"/>
      <c r="M54" s="15"/>
      <c r="O54" s="6" t="s">
        <v>441</v>
      </c>
      <c r="P54" s="3">
        <f>COUNTIF(C:C, O54)</f>
        <v>1</v>
      </c>
      <c r="R54" s="6" t="s">
        <v>442</v>
      </c>
      <c r="S54" s="3">
        <f>COUNTIF(C:C, R54)</f>
        <v>2</v>
      </c>
      <c r="U54" s="6" t="s">
        <v>443</v>
      </c>
      <c r="V54" s="3">
        <f>COUNTIF(C:C, U54)</f>
        <v>1</v>
      </c>
      <c r="AA54" s="107" t="s">
        <v>444</v>
      </c>
      <c r="AB54" s="107"/>
    </row>
    <row r="55" spans="1:28" ht="18.75" thickTop="1" thickBot="1" x14ac:dyDescent="0.35">
      <c r="A55" s="15" t="s">
        <v>738</v>
      </c>
      <c r="B55" s="15" t="s">
        <v>739</v>
      </c>
      <c r="C55" s="15" t="s">
        <v>740</v>
      </c>
      <c r="D55" s="15" t="s">
        <v>284</v>
      </c>
      <c r="E55" s="15" t="s">
        <v>741</v>
      </c>
      <c r="F55" s="15" t="str">
        <f>_xlfn.IFNA(VLOOKUP(airport_planner_whole_state[[#This Row],[ID]],'NPIAS Class'!A:E,5,FALSE), "State")</f>
        <v>Local</v>
      </c>
      <c r="G55" s="15" t="s">
        <v>22</v>
      </c>
      <c r="H55" s="15"/>
      <c r="I55" s="15"/>
      <c r="J55" s="15"/>
      <c r="K55" s="15"/>
      <c r="L55" s="15"/>
      <c r="M55" s="15"/>
      <c r="O55" s="6" t="s">
        <v>449</v>
      </c>
      <c r="P55" s="3">
        <f>COUNTIF(C:C, O55)</f>
        <v>0</v>
      </c>
      <c r="R55" s="17" t="s">
        <v>63</v>
      </c>
      <c r="S55" s="18">
        <f>SUM(S42:S54)</f>
        <v>10</v>
      </c>
      <c r="U55" s="17" t="s">
        <v>63</v>
      </c>
      <c r="V55" s="18">
        <f>SUM(V47:V54)</f>
        <v>6</v>
      </c>
      <c r="X55" s="106" t="s">
        <v>450</v>
      </c>
      <c r="Y55" s="106"/>
      <c r="AA55" s="114" t="s">
        <v>10</v>
      </c>
      <c r="AB55" s="114" t="s">
        <v>15</v>
      </c>
    </row>
    <row r="56" spans="1:28" ht="16.5" thickTop="1" thickBot="1" x14ac:dyDescent="0.3">
      <c r="A56" s="15" t="s">
        <v>803</v>
      </c>
      <c r="B56" s="15" t="s">
        <v>804</v>
      </c>
      <c r="C56" s="15" t="s">
        <v>805</v>
      </c>
      <c r="D56" s="15" t="s">
        <v>284</v>
      </c>
      <c r="E56" s="15" t="s">
        <v>806</v>
      </c>
      <c r="F56" s="15" t="str">
        <f>_xlfn.IFNA(VLOOKUP(airport_planner_whole_state[[#This Row],[ID]],'NPIAS Class'!A:E,5,FALSE), "State")</f>
        <v>Local</v>
      </c>
      <c r="G56" s="15" t="s">
        <v>22</v>
      </c>
      <c r="H56" s="15"/>
      <c r="I56" s="15"/>
      <c r="J56" s="15"/>
      <c r="K56" s="15"/>
      <c r="L56" s="15"/>
      <c r="M56" s="15"/>
      <c r="O56" s="6" t="s">
        <v>454</v>
      </c>
      <c r="P56" s="3">
        <f>COUNTIF(C:C, O56)</f>
        <v>1</v>
      </c>
      <c r="X56" s="64" t="s">
        <v>10</v>
      </c>
      <c r="Y56" s="64" t="s">
        <v>15</v>
      </c>
      <c r="AA56" s="6" t="s">
        <v>428</v>
      </c>
      <c r="AB56" s="3">
        <f>COUNTIF(C:C, AA56)</f>
        <v>0</v>
      </c>
    </row>
    <row r="57" spans="1:28" ht="18" thickBot="1" x14ac:dyDescent="0.35">
      <c r="A57" s="15" t="s">
        <v>878</v>
      </c>
      <c r="B57" s="15" t="s">
        <v>879</v>
      </c>
      <c r="C57" s="15" t="s">
        <v>880</v>
      </c>
      <c r="D57" s="15" t="s">
        <v>284</v>
      </c>
      <c r="E57" s="15" t="s">
        <v>879</v>
      </c>
      <c r="F57" s="15" t="str">
        <f>_xlfn.IFNA(VLOOKUP(airport_planner_whole_state[[#This Row],[ID]],'NPIAS Class'!A:E,5,FALSE), "State")</f>
        <v>State</v>
      </c>
      <c r="G57" s="15" t="s">
        <v>22</v>
      </c>
      <c r="H57" s="15"/>
      <c r="I57" s="20"/>
      <c r="J57" s="15"/>
      <c r="K57" s="15"/>
      <c r="L57" s="15"/>
      <c r="M57" s="15"/>
      <c r="O57" s="6" t="s">
        <v>458</v>
      </c>
      <c r="P57" s="3">
        <f>COUNTIF(C:C, O57)</f>
        <v>2</v>
      </c>
      <c r="R57" s="95" t="s">
        <v>459</v>
      </c>
      <c r="S57" s="95"/>
      <c r="U57" s="102" t="s">
        <v>460</v>
      </c>
      <c r="V57" s="102"/>
      <c r="X57" s="6" t="s">
        <v>461</v>
      </c>
      <c r="Y57" s="3">
        <f>COUNTIF(C:C, X57)</f>
        <v>0</v>
      </c>
      <c r="AA57" s="6" t="s">
        <v>462</v>
      </c>
      <c r="AB57" s="3">
        <f>COUNTIF(C:C, AA57)</f>
        <v>1</v>
      </c>
    </row>
    <row r="58" spans="1:28" ht="16.5" thickTop="1" thickBot="1" x14ac:dyDescent="0.3">
      <c r="A58" s="15" t="s">
        <v>906</v>
      </c>
      <c r="B58" s="15" t="s">
        <v>907</v>
      </c>
      <c r="C58" s="15" t="s">
        <v>908</v>
      </c>
      <c r="D58" s="15" t="s">
        <v>284</v>
      </c>
      <c r="E58" s="15" t="s">
        <v>909</v>
      </c>
      <c r="F58" s="15" t="str">
        <f>_xlfn.IFNA(VLOOKUP(airport_planner_whole_state[[#This Row],[ID]],'NPIAS Class'!A:E,5,FALSE), "State")</f>
        <v>Basic</v>
      </c>
      <c r="G58" s="15" t="s">
        <v>22</v>
      </c>
      <c r="H58" s="15"/>
      <c r="I58" s="15"/>
      <c r="J58" s="15"/>
      <c r="K58" s="15"/>
      <c r="L58" s="15"/>
      <c r="M58" s="15"/>
      <c r="O58" s="6" t="s">
        <v>467</v>
      </c>
      <c r="P58" s="3">
        <f>COUNTIF(C:C, O58)</f>
        <v>1</v>
      </c>
      <c r="R58" s="62" t="s">
        <v>10</v>
      </c>
      <c r="S58" s="62" t="s">
        <v>15</v>
      </c>
      <c r="U58" s="63" t="s">
        <v>10</v>
      </c>
      <c r="V58" s="63" t="s">
        <v>15</v>
      </c>
      <c r="X58" s="6" t="s">
        <v>468</v>
      </c>
      <c r="Y58" s="3">
        <f>COUNTIF(C:C, X58)</f>
        <v>0</v>
      </c>
      <c r="AA58" s="6" t="s">
        <v>469</v>
      </c>
      <c r="AB58" s="3">
        <f>COUNTIF(C:C, AA58)</f>
        <v>2</v>
      </c>
    </row>
    <row r="59" spans="1:28" ht="30" x14ac:dyDescent="0.25">
      <c r="A59" s="15" t="s">
        <v>1161</v>
      </c>
      <c r="B59" s="15" t="s">
        <v>1162</v>
      </c>
      <c r="C59" s="15" t="s">
        <v>805</v>
      </c>
      <c r="D59" s="15" t="s">
        <v>284</v>
      </c>
      <c r="E59" s="15" t="s">
        <v>1163</v>
      </c>
      <c r="F59" s="15" t="str">
        <f>_xlfn.IFNA(VLOOKUP(airport_planner_whole_state[[#This Row],[ID]],'NPIAS Class'!A:E,5,FALSE), "State")</f>
        <v>Regional</v>
      </c>
      <c r="G59" s="15" t="s">
        <v>22</v>
      </c>
      <c r="H59" s="15"/>
      <c r="I59" s="15"/>
      <c r="J59" s="15"/>
      <c r="K59" s="15"/>
      <c r="L59" s="15"/>
      <c r="M59" s="15"/>
      <c r="O59" s="6" t="s">
        <v>474</v>
      </c>
      <c r="P59" s="3">
        <f>COUNTIF(C:C, O59)</f>
        <v>0</v>
      </c>
      <c r="R59" s="6" t="s">
        <v>475</v>
      </c>
      <c r="S59" s="3">
        <f>COUNTIF(C:C, R59)</f>
        <v>1</v>
      </c>
      <c r="U59" s="6" t="s">
        <v>476</v>
      </c>
      <c r="V59" s="3">
        <f>COUNTIF(C:C, U59)</f>
        <v>1</v>
      </c>
      <c r="X59" s="6" t="s">
        <v>477</v>
      </c>
      <c r="Y59" s="3">
        <f>COUNTIF(C:C, X59)</f>
        <v>1</v>
      </c>
      <c r="AA59" s="6" t="s">
        <v>478</v>
      </c>
      <c r="AB59" s="3">
        <f>COUNTIF(C:C, AA59)</f>
        <v>1</v>
      </c>
    </row>
    <row r="60" spans="1:28" x14ac:dyDescent="0.25">
      <c r="A60" s="15" t="s">
        <v>1192</v>
      </c>
      <c r="B60" s="15" t="s">
        <v>284</v>
      </c>
      <c r="C60" s="15" t="s">
        <v>1193</v>
      </c>
      <c r="D60" s="15" t="s">
        <v>284</v>
      </c>
      <c r="E60" s="15" t="s">
        <v>1194</v>
      </c>
      <c r="F60" s="15" t="str">
        <f>_xlfn.IFNA(VLOOKUP(airport_planner_whole_state[[#This Row],[ID]],'NPIAS Class'!A:E,5,FALSE), "State")</f>
        <v>Local</v>
      </c>
      <c r="G60" s="15" t="s">
        <v>22</v>
      </c>
      <c r="H60" s="15"/>
      <c r="I60" s="15"/>
      <c r="J60" s="15"/>
      <c r="K60" s="15"/>
      <c r="L60" s="15"/>
      <c r="M60" s="16"/>
      <c r="O60" s="6" t="s">
        <v>483</v>
      </c>
      <c r="P60" s="3">
        <f>COUNTIF(C:C, O60)</f>
        <v>1</v>
      </c>
      <c r="R60" s="6" t="s">
        <v>484</v>
      </c>
      <c r="S60" s="3">
        <f>COUNTIF(C:C, R60)</f>
        <v>1</v>
      </c>
      <c r="U60" s="6" t="s">
        <v>485</v>
      </c>
      <c r="V60" s="3">
        <f>COUNTIF(C:C, U60)</f>
        <v>1</v>
      </c>
      <c r="X60" s="6" t="s">
        <v>486</v>
      </c>
      <c r="Y60" s="3">
        <f>COUNTIF(C:C, X60)</f>
        <v>1</v>
      </c>
      <c r="AA60" s="6" t="s">
        <v>487</v>
      </c>
      <c r="AB60" s="3">
        <f>COUNTIF(C:C, AA60)</f>
        <v>1</v>
      </c>
    </row>
    <row r="61" spans="1:28" x14ac:dyDescent="0.25">
      <c r="A61" s="15" t="s">
        <v>1195</v>
      </c>
      <c r="B61" s="15" t="s">
        <v>284</v>
      </c>
      <c r="C61" s="15" t="s">
        <v>1193</v>
      </c>
      <c r="D61" s="15" t="s">
        <v>284</v>
      </c>
      <c r="E61" s="15" t="s">
        <v>1196</v>
      </c>
      <c r="F61" s="15" t="str">
        <f>_xlfn.IFNA(VLOOKUP(airport_planner_whole_state[[#This Row],[ID]],'NPIAS Class'!A:E,5,FALSE), "State")</f>
        <v>Regional</v>
      </c>
      <c r="G61" s="15" t="s">
        <v>22</v>
      </c>
      <c r="H61" s="15"/>
      <c r="I61" s="15"/>
      <c r="J61" s="15"/>
      <c r="K61" s="15"/>
      <c r="L61" s="15"/>
      <c r="M61" s="15"/>
      <c r="O61" s="6" t="s">
        <v>492</v>
      </c>
      <c r="P61" s="3">
        <f>COUNTIF(C:C, O61)</f>
        <v>1</v>
      </c>
      <c r="R61" s="6" t="s">
        <v>493</v>
      </c>
      <c r="S61" s="3">
        <f>COUNTIF(C:C, R61)</f>
        <v>0</v>
      </c>
      <c r="U61" s="6" t="s">
        <v>494</v>
      </c>
      <c r="V61" s="3">
        <f>COUNTIF(C:C, U61)</f>
        <v>1</v>
      </c>
      <c r="X61" s="6" t="s">
        <v>495</v>
      </c>
      <c r="Y61" s="3">
        <f>COUNTIF(C:C, X61)</f>
        <v>0</v>
      </c>
      <c r="AA61" s="6" t="s">
        <v>496</v>
      </c>
      <c r="AB61" s="3">
        <f>COUNTIF(C:C, AA61)</f>
        <v>1</v>
      </c>
    </row>
    <row r="62" spans="1:28" x14ac:dyDescent="0.25">
      <c r="A62" s="15" t="s">
        <v>121</v>
      </c>
      <c r="B62" s="15" t="s">
        <v>117</v>
      </c>
      <c r="C62" s="15" t="s">
        <v>122</v>
      </c>
      <c r="D62" s="15" t="s">
        <v>117</v>
      </c>
      <c r="E62" s="15" t="s">
        <v>123</v>
      </c>
      <c r="F62" s="15" t="str">
        <f>_xlfn.IFNA(VLOOKUP(airport_planner_whole_state[[#This Row],[ID]],'NPIAS Class'!A:E,5,FALSE), "State")</f>
        <v>Local</v>
      </c>
      <c r="G62" s="15" t="s">
        <v>43</v>
      </c>
      <c r="H62" s="15"/>
      <c r="I62" s="15"/>
      <c r="J62" s="15"/>
      <c r="K62" s="15"/>
      <c r="L62" s="15"/>
      <c r="M62" s="15"/>
      <c r="O62" s="6" t="s">
        <v>501</v>
      </c>
      <c r="P62" s="3">
        <f>COUNTIF(C:C, O62)</f>
        <v>1</v>
      </c>
      <c r="R62" s="6" t="s">
        <v>502</v>
      </c>
      <c r="S62" s="3">
        <f>COUNTIF(C:C, R62)</f>
        <v>1</v>
      </c>
      <c r="U62" s="6" t="s">
        <v>503</v>
      </c>
      <c r="V62" s="3">
        <f>COUNTIF(C:C, U62)</f>
        <v>1</v>
      </c>
      <c r="X62" s="6" t="s">
        <v>504</v>
      </c>
      <c r="Y62" s="3">
        <f>COUNTIF(C:C, X62)</f>
        <v>0</v>
      </c>
      <c r="AA62" s="6" t="s">
        <v>505</v>
      </c>
      <c r="AB62" s="3">
        <f>COUNTIF(C:C, AA62)</f>
        <v>1</v>
      </c>
    </row>
    <row r="63" spans="1:28" x14ac:dyDescent="0.25">
      <c r="A63" s="15" t="s">
        <v>328</v>
      </c>
      <c r="B63" s="15" t="s">
        <v>329</v>
      </c>
      <c r="C63" s="15" t="s">
        <v>330</v>
      </c>
      <c r="D63" s="15" t="s">
        <v>117</v>
      </c>
      <c r="E63" s="15" t="s">
        <v>331</v>
      </c>
      <c r="F63" s="15" t="str">
        <f>_xlfn.IFNA(VLOOKUP(airport_planner_whole_state[[#This Row],[ID]],'NPIAS Class'!A:E,5,FALSE), "State")</f>
        <v>Local</v>
      </c>
      <c r="G63" s="15" t="s">
        <v>43</v>
      </c>
      <c r="H63" s="15"/>
      <c r="I63" s="15"/>
      <c r="J63" s="15"/>
      <c r="K63" s="15"/>
      <c r="L63" s="15"/>
      <c r="M63" s="15"/>
      <c r="O63" s="6" t="s">
        <v>508</v>
      </c>
      <c r="P63" s="3">
        <f>COUNTIF(C:C, O63)</f>
        <v>2</v>
      </c>
      <c r="R63" s="6" t="s">
        <v>509</v>
      </c>
      <c r="S63" s="3">
        <f>COUNTIF(C:C, R63)</f>
        <v>1</v>
      </c>
      <c r="U63" s="6" t="s">
        <v>510</v>
      </c>
      <c r="V63" s="3">
        <f>COUNTIF(C:C, U63)</f>
        <v>1</v>
      </c>
      <c r="X63" s="6" t="s">
        <v>511</v>
      </c>
      <c r="Y63" s="3">
        <f>COUNTIF(C:C, X63)</f>
        <v>1</v>
      </c>
      <c r="AA63" s="6" t="s">
        <v>512</v>
      </c>
      <c r="AB63" s="3">
        <f>COUNTIF(C:C, AA63)</f>
        <v>2</v>
      </c>
    </row>
    <row r="64" spans="1:28" x14ac:dyDescent="0.25">
      <c r="A64" s="15" t="s">
        <v>488</v>
      </c>
      <c r="B64" s="15" t="s">
        <v>489</v>
      </c>
      <c r="C64" s="15" t="s">
        <v>490</v>
      </c>
      <c r="D64" s="15" t="s">
        <v>117</v>
      </c>
      <c r="E64" s="15" t="s">
        <v>491</v>
      </c>
      <c r="F64" s="15" t="str">
        <f>_xlfn.IFNA(VLOOKUP(airport_planner_whole_state[[#This Row],[ID]],'NPIAS Class'!A:E,5,FALSE), "State")</f>
        <v>State</v>
      </c>
      <c r="G64" s="15" t="s">
        <v>43</v>
      </c>
      <c r="H64" s="15"/>
      <c r="I64" s="15"/>
      <c r="J64" s="15"/>
      <c r="K64" s="15"/>
      <c r="L64" s="15"/>
      <c r="M64" s="15"/>
      <c r="O64" s="17" t="s">
        <v>63</v>
      </c>
      <c r="P64" s="18">
        <f>SUM(P54:P63)</f>
        <v>10</v>
      </c>
      <c r="R64" s="6" t="s">
        <v>515</v>
      </c>
      <c r="S64" s="3">
        <f>COUNTIF(C:C, R64)</f>
        <v>1</v>
      </c>
      <c r="U64" s="6" t="s">
        <v>516</v>
      </c>
      <c r="V64" s="3">
        <f>COUNTIF(C:C, U64)</f>
        <v>1</v>
      </c>
      <c r="X64" s="6" t="s">
        <v>517</v>
      </c>
      <c r="Y64" s="3">
        <f>COUNTIF(C:C, X64)</f>
        <v>1</v>
      </c>
      <c r="AA64" s="6" t="s">
        <v>518</v>
      </c>
      <c r="AB64" s="3">
        <f>COUNTIF(C:C, AA64)</f>
        <v>1</v>
      </c>
    </row>
    <row r="65" spans="1:28" ht="30" x14ac:dyDescent="0.25">
      <c r="A65" s="15" t="s">
        <v>665</v>
      </c>
      <c r="B65" s="15" t="s">
        <v>666</v>
      </c>
      <c r="C65" s="15" t="s">
        <v>667</v>
      </c>
      <c r="D65" s="15" t="s">
        <v>117</v>
      </c>
      <c r="E65" s="15" t="s">
        <v>668</v>
      </c>
      <c r="F65" s="15" t="str">
        <f>_xlfn.IFNA(VLOOKUP(airport_planner_whole_state[[#This Row],[ID]],'NPIAS Class'!A:E,5,FALSE), "State")</f>
        <v>Local</v>
      </c>
      <c r="G65" s="15" t="s">
        <v>43</v>
      </c>
      <c r="H65" s="15"/>
      <c r="I65" s="15"/>
      <c r="J65" s="15"/>
      <c r="K65" s="15"/>
      <c r="L65" s="15"/>
      <c r="M65" s="15"/>
      <c r="R65" s="6" t="s">
        <v>521</v>
      </c>
      <c r="S65" s="3">
        <f>COUNTIF(C:C, R65)</f>
        <v>3</v>
      </c>
      <c r="U65" s="6" t="s">
        <v>522</v>
      </c>
      <c r="V65" s="3">
        <f>COUNTIF(C:C, U65)</f>
        <v>1</v>
      </c>
      <c r="X65" s="6" t="s">
        <v>523</v>
      </c>
      <c r="Y65" s="3">
        <f>COUNTIF(C:C, X65)</f>
        <v>1</v>
      </c>
      <c r="AA65" s="6" t="s">
        <v>524</v>
      </c>
      <c r="AB65" s="3">
        <f>COUNTIF(C:C, AA65)</f>
        <v>1</v>
      </c>
    </row>
    <row r="66" spans="1:28" x14ac:dyDescent="0.25">
      <c r="A66" s="15" t="s">
        <v>788</v>
      </c>
      <c r="B66" s="15" t="s">
        <v>154</v>
      </c>
      <c r="C66" s="15" t="s">
        <v>789</v>
      </c>
      <c r="D66" s="15" t="s">
        <v>117</v>
      </c>
      <c r="E66" s="15" t="s">
        <v>790</v>
      </c>
      <c r="F66" s="15" t="str">
        <f>_xlfn.IFNA(VLOOKUP(airport_planner_whole_state[[#This Row],[ID]],'NPIAS Class'!A:E,5,FALSE), "State")</f>
        <v>State</v>
      </c>
      <c r="G66" s="15" t="s">
        <v>43</v>
      </c>
      <c r="H66" s="15"/>
      <c r="I66" s="15"/>
      <c r="J66" s="15"/>
      <c r="K66" s="15"/>
      <c r="L66" s="15"/>
      <c r="M66" s="15"/>
      <c r="R66" s="6" t="s">
        <v>528</v>
      </c>
      <c r="S66" s="3">
        <f>COUNTIF(C:C, R66)</f>
        <v>1</v>
      </c>
      <c r="U66" s="6" t="s">
        <v>529</v>
      </c>
      <c r="V66" s="3">
        <f>COUNTIF(C:C, U66)</f>
        <v>2</v>
      </c>
      <c r="X66" s="6" t="s">
        <v>530</v>
      </c>
      <c r="Y66" s="3">
        <f>COUNTIF(C:C, X66)</f>
        <v>2</v>
      </c>
      <c r="AA66" s="17" t="s">
        <v>63</v>
      </c>
      <c r="AB66" s="18">
        <f>SUM(AB56:AB65)</f>
        <v>11</v>
      </c>
    </row>
    <row r="67" spans="1:28" x14ac:dyDescent="0.25">
      <c r="A67" s="15" t="s">
        <v>881</v>
      </c>
      <c r="B67" s="15" t="s">
        <v>882</v>
      </c>
      <c r="C67" s="15" t="s">
        <v>883</v>
      </c>
      <c r="D67" s="15" t="s">
        <v>117</v>
      </c>
      <c r="E67" s="15" t="s">
        <v>884</v>
      </c>
      <c r="F67" s="15" t="str">
        <f>_xlfn.IFNA(VLOOKUP(airport_planner_whole_state[[#This Row],[ID]],'NPIAS Class'!A:E,5,FALSE), "State")</f>
        <v>Regional</v>
      </c>
      <c r="G67" s="15" t="s">
        <v>43</v>
      </c>
      <c r="H67" s="15"/>
      <c r="I67" s="15"/>
      <c r="J67" s="15"/>
      <c r="K67" s="15"/>
      <c r="L67" s="15"/>
      <c r="M67" s="15"/>
      <c r="R67" s="6" t="s">
        <v>534</v>
      </c>
      <c r="S67" s="3">
        <f>COUNTIF(C:C, R67)</f>
        <v>2</v>
      </c>
      <c r="U67" s="6" t="s">
        <v>535</v>
      </c>
      <c r="V67" s="3">
        <f>COUNTIF(C:C, U67)</f>
        <v>1</v>
      </c>
      <c r="X67" s="6" t="s">
        <v>536</v>
      </c>
      <c r="Y67" s="3">
        <f>COUNTIF(C:C, X67)</f>
        <v>1</v>
      </c>
    </row>
    <row r="68" spans="1:28" x14ac:dyDescent="0.25">
      <c r="A68" s="15" t="s">
        <v>935</v>
      </c>
      <c r="B68" s="15" t="s">
        <v>936</v>
      </c>
      <c r="C68" s="15" t="s">
        <v>937</v>
      </c>
      <c r="D68" s="15" t="s">
        <v>117</v>
      </c>
      <c r="E68" s="15" t="s">
        <v>938</v>
      </c>
      <c r="F68" s="15" t="str">
        <f>_xlfn.IFNA(VLOOKUP(airport_planner_whole_state[[#This Row],[ID]],'NPIAS Class'!A:E,5,FALSE), "State")</f>
        <v>Regional</v>
      </c>
      <c r="G68" s="15" t="s">
        <v>43</v>
      </c>
      <c r="H68" s="15"/>
      <c r="I68" s="15"/>
      <c r="J68" s="15"/>
      <c r="K68" s="15"/>
      <c r="L68" s="15"/>
      <c r="M68" s="15"/>
      <c r="R68" s="17" t="s">
        <v>63</v>
      </c>
      <c r="S68" s="18">
        <f>SUM(S59:S67)</f>
        <v>11</v>
      </c>
      <c r="U68" s="6" t="s">
        <v>541</v>
      </c>
      <c r="V68" s="3">
        <f>COUNTIF(C:C, U68)</f>
        <v>1</v>
      </c>
      <c r="X68" s="6" t="s">
        <v>542</v>
      </c>
      <c r="Y68" s="3">
        <f>COUNTIF(C:C, X68)</f>
        <v>0</v>
      </c>
    </row>
    <row r="69" spans="1:28" ht="30" x14ac:dyDescent="0.25">
      <c r="A69" s="15" t="s">
        <v>437</v>
      </c>
      <c r="B69" s="15" t="s">
        <v>438</v>
      </c>
      <c r="C69" s="15" t="s">
        <v>439</v>
      </c>
      <c r="D69" s="15" t="s">
        <v>174</v>
      </c>
      <c r="E69" s="15" t="s">
        <v>440</v>
      </c>
      <c r="F69" s="15" t="str">
        <f>_xlfn.IFNA(VLOOKUP(airport_planner_whole_state[[#This Row],[ID]],'NPIAS Class'!A:E,5,FALSE), "State")</f>
        <v>Local</v>
      </c>
      <c r="G69" s="15" t="s">
        <v>43</v>
      </c>
      <c r="H69" s="15"/>
      <c r="I69" s="15"/>
      <c r="J69" s="15"/>
      <c r="K69" s="15"/>
      <c r="L69" s="15"/>
      <c r="M69" s="15"/>
      <c r="U69" s="6" t="s">
        <v>460</v>
      </c>
      <c r="V69" s="3">
        <f>COUNTIF(C:C, U69)</f>
        <v>1</v>
      </c>
      <c r="X69" s="6" t="s">
        <v>547</v>
      </c>
      <c r="Y69" s="3">
        <f>COUNTIF(C:C, X69)</f>
        <v>1</v>
      </c>
    </row>
    <row r="70" spans="1:28" x14ac:dyDescent="0.25">
      <c r="A70" s="15" t="s">
        <v>506</v>
      </c>
      <c r="B70" s="15" t="s">
        <v>174</v>
      </c>
      <c r="C70" s="15" t="s">
        <v>174</v>
      </c>
      <c r="D70" s="15" t="s">
        <v>174</v>
      </c>
      <c r="E70" s="15" t="s">
        <v>507</v>
      </c>
      <c r="F70" s="15" t="str">
        <f>_xlfn.IFNA(VLOOKUP(airport_planner_whole_state[[#This Row],[ID]],'NPIAS Class'!A:E,5,FALSE), "State")</f>
        <v>Unclassified</v>
      </c>
      <c r="G70" s="15" t="s">
        <v>43</v>
      </c>
      <c r="H70" s="15"/>
      <c r="I70" s="15"/>
      <c r="J70" s="15"/>
      <c r="K70" s="15"/>
      <c r="L70" s="15"/>
      <c r="M70" s="15"/>
      <c r="U70" s="6" t="s">
        <v>551</v>
      </c>
      <c r="V70" s="3">
        <f>COUNTIF(C:C, U70)</f>
        <v>1</v>
      </c>
      <c r="X70" s="6" t="s">
        <v>552</v>
      </c>
      <c r="Y70" s="3">
        <f>COUNTIF(C:C, X70)</f>
        <v>0</v>
      </c>
    </row>
    <row r="71" spans="1:28" x14ac:dyDescent="0.25">
      <c r="A71" s="15" t="s">
        <v>513</v>
      </c>
      <c r="B71" s="15" t="s">
        <v>174</v>
      </c>
      <c r="C71" s="15" t="s">
        <v>174</v>
      </c>
      <c r="D71" s="15" t="s">
        <v>174</v>
      </c>
      <c r="E71" s="15" t="s">
        <v>514</v>
      </c>
      <c r="F71" s="15" t="str">
        <f>_xlfn.IFNA(VLOOKUP(airport_planner_whole_state[[#This Row],[ID]],'NPIAS Class'!A:E,5,FALSE), "State")</f>
        <v>National</v>
      </c>
      <c r="G71" s="15" t="s">
        <v>43</v>
      </c>
      <c r="H71" s="15"/>
      <c r="I71" s="15"/>
      <c r="J71" s="15"/>
      <c r="K71" s="15"/>
      <c r="L71" s="15"/>
      <c r="M71" s="15"/>
      <c r="U71" s="6" t="s">
        <v>555</v>
      </c>
      <c r="V71" s="3">
        <f>COUNTIF(C:C, U71)</f>
        <v>0</v>
      </c>
      <c r="X71" s="17" t="s">
        <v>63</v>
      </c>
      <c r="Y71" s="18">
        <f>SUM(Y57:Y70)</f>
        <v>9</v>
      </c>
    </row>
    <row r="72" spans="1:28" x14ac:dyDescent="0.25">
      <c r="A72" s="15" t="s">
        <v>519</v>
      </c>
      <c r="B72" s="15" t="s">
        <v>174</v>
      </c>
      <c r="C72" s="15" t="s">
        <v>174</v>
      </c>
      <c r="D72" s="15" t="s">
        <v>174</v>
      </c>
      <c r="E72" s="15" t="s">
        <v>520</v>
      </c>
      <c r="F72" s="15" t="str">
        <f>_xlfn.IFNA(VLOOKUP(airport_planner_whole_state[[#This Row],[ID]],'NPIAS Class'!A:E,5,FALSE), "State")</f>
        <v>National</v>
      </c>
      <c r="G72" s="15" t="s">
        <v>43</v>
      </c>
      <c r="H72" s="15"/>
      <c r="I72" s="15"/>
      <c r="J72" s="15"/>
      <c r="K72" s="15"/>
      <c r="L72" s="15"/>
      <c r="M72" s="15"/>
      <c r="U72" s="6" t="s">
        <v>559</v>
      </c>
      <c r="V72" s="3">
        <f>COUNTIF(C:C, U72)</f>
        <v>1</v>
      </c>
    </row>
    <row r="73" spans="1:28" x14ac:dyDescent="0.25">
      <c r="A73" s="15" t="s">
        <v>525</v>
      </c>
      <c r="B73" s="15" t="s">
        <v>174</v>
      </c>
      <c r="C73" s="15" t="s">
        <v>526</v>
      </c>
      <c r="D73" s="15" t="s">
        <v>174</v>
      </c>
      <c r="E73" s="15" t="s">
        <v>527</v>
      </c>
      <c r="F73" s="15" t="str">
        <f>_xlfn.IFNA(VLOOKUP(airport_planner_whole_state[[#This Row],[ID]],'NPIAS Class'!A:E,5,FALSE), "State")</f>
        <v>National</v>
      </c>
      <c r="G73" s="15" t="s">
        <v>43</v>
      </c>
      <c r="H73" s="15"/>
      <c r="I73" s="15"/>
      <c r="J73" s="15"/>
      <c r="K73" s="15"/>
      <c r="L73" s="15"/>
      <c r="M73" s="15"/>
      <c r="U73" s="6" t="s">
        <v>563</v>
      </c>
      <c r="V73" s="3">
        <f>COUNTIF(C:C, U73)</f>
        <v>1</v>
      </c>
    </row>
    <row r="74" spans="1:28" x14ac:dyDescent="0.25">
      <c r="A74" s="15" t="s">
        <v>548</v>
      </c>
      <c r="B74" s="15" t="s">
        <v>549</v>
      </c>
      <c r="C74" s="15" t="s">
        <v>549</v>
      </c>
      <c r="D74" s="15" t="s">
        <v>174</v>
      </c>
      <c r="E74" s="15" t="s">
        <v>550</v>
      </c>
      <c r="F74" s="15" t="str">
        <f>_xlfn.IFNA(VLOOKUP(airport_planner_whole_state[[#This Row],[ID]],'NPIAS Class'!A:E,5,FALSE), "State")</f>
        <v>National</v>
      </c>
      <c r="G74" s="15" t="s">
        <v>43</v>
      </c>
      <c r="H74" s="15"/>
      <c r="I74" s="15"/>
      <c r="J74" s="13"/>
      <c r="K74" s="15"/>
      <c r="L74" s="15"/>
      <c r="M74" s="15"/>
      <c r="U74" s="6" t="s">
        <v>444</v>
      </c>
      <c r="V74" s="3">
        <f>COUNTIF(C:C, U74)</f>
        <v>2</v>
      </c>
    </row>
    <row r="75" spans="1:28" x14ac:dyDescent="0.25">
      <c r="A75" s="15" t="s">
        <v>556</v>
      </c>
      <c r="B75" s="15" t="s">
        <v>557</v>
      </c>
      <c r="C75" s="15" t="s">
        <v>174</v>
      </c>
      <c r="D75" s="15" t="s">
        <v>174</v>
      </c>
      <c r="E75" s="15" t="s">
        <v>558</v>
      </c>
      <c r="F75" s="15" t="str">
        <f>_xlfn.IFNA(VLOOKUP(airport_planner_whole_state[[#This Row],[ID]],'NPIAS Class'!A:E,5,FALSE), "State")</f>
        <v>State</v>
      </c>
      <c r="G75" s="15" t="s">
        <v>43</v>
      </c>
      <c r="H75" s="15"/>
      <c r="I75" s="31"/>
      <c r="J75" s="31"/>
      <c r="K75" s="15"/>
      <c r="L75" s="15"/>
      <c r="M75" s="15"/>
      <c r="U75" s="17" t="s">
        <v>63</v>
      </c>
      <c r="V75" s="18">
        <f>SUM(V59:V74)</f>
        <v>17</v>
      </c>
    </row>
    <row r="76" spans="1:28" x14ac:dyDescent="0.25">
      <c r="A76" s="15" t="s">
        <v>603</v>
      </c>
      <c r="B76" s="15" t="s">
        <v>604</v>
      </c>
      <c r="C76" s="15" t="s">
        <v>605</v>
      </c>
      <c r="D76" s="15" t="s">
        <v>174</v>
      </c>
      <c r="E76" s="15" t="s">
        <v>606</v>
      </c>
      <c r="F76" s="15" t="str">
        <f>_xlfn.IFNA(VLOOKUP(airport_planner_whole_state[[#This Row],[ID]],'NPIAS Class'!A:E,5,FALSE), "State")</f>
        <v>Basic</v>
      </c>
      <c r="G76" s="15" t="s">
        <v>43</v>
      </c>
      <c r="H76" s="15"/>
      <c r="I76" s="13"/>
      <c r="J76" s="13"/>
      <c r="K76" s="15"/>
      <c r="L76" s="15"/>
      <c r="M76" s="15"/>
    </row>
    <row r="77" spans="1:28" x14ac:dyDescent="0.25">
      <c r="A77" s="15" t="s">
        <v>646</v>
      </c>
      <c r="B77" s="15" t="s">
        <v>647</v>
      </c>
      <c r="C77" s="15" t="s">
        <v>174</v>
      </c>
      <c r="D77" s="15" t="s">
        <v>174</v>
      </c>
      <c r="E77" s="15" t="s">
        <v>648</v>
      </c>
      <c r="F77" s="15" t="str">
        <f>_xlfn.IFNA(VLOOKUP(airport_planner_whole_state[[#This Row],[ID]],'NPIAS Class'!A:E,5,FALSE), "State")</f>
        <v>Basic</v>
      </c>
      <c r="G77" s="15" t="s">
        <v>43</v>
      </c>
      <c r="H77" s="15"/>
      <c r="I77" s="15"/>
      <c r="J77" s="13"/>
      <c r="K77" s="15"/>
      <c r="L77" s="15"/>
      <c r="M77" s="15"/>
    </row>
    <row r="78" spans="1:28" x14ac:dyDescent="0.25">
      <c r="A78" s="15" t="s">
        <v>840</v>
      </c>
      <c r="B78" s="15" t="s">
        <v>841</v>
      </c>
      <c r="C78" s="15" t="s">
        <v>174</v>
      </c>
      <c r="D78" s="15" t="s">
        <v>174</v>
      </c>
      <c r="E78" s="15" t="s">
        <v>842</v>
      </c>
      <c r="F78" s="15" t="str">
        <f>_xlfn.IFNA(VLOOKUP(airport_planner_whole_state[[#This Row],[ID]],'NPIAS Class'!A:E,5,FALSE), "State")</f>
        <v>Local</v>
      </c>
      <c r="G78" s="15" t="s">
        <v>43</v>
      </c>
      <c r="H78" s="15"/>
      <c r="I78" s="15"/>
      <c r="J78" s="13"/>
      <c r="K78" s="15"/>
      <c r="L78" s="15"/>
      <c r="M78" s="15"/>
    </row>
    <row r="79" spans="1:28" x14ac:dyDescent="0.25">
      <c r="A79" s="15" t="s">
        <v>903</v>
      </c>
      <c r="B79" s="15" t="s">
        <v>904</v>
      </c>
      <c r="C79" s="15" t="s">
        <v>174</v>
      </c>
      <c r="D79" s="15" t="s">
        <v>174</v>
      </c>
      <c r="E79" s="15" t="s">
        <v>905</v>
      </c>
      <c r="F79" s="15" t="str">
        <f>_xlfn.IFNA(VLOOKUP(airport_planner_whole_state[[#This Row],[ID]],'NPIAS Class'!A:E,5,FALSE), "State")</f>
        <v>Regional</v>
      </c>
      <c r="G79" s="15" t="s">
        <v>43</v>
      </c>
      <c r="H79" s="15"/>
      <c r="I79" s="15"/>
      <c r="J79" s="13"/>
      <c r="K79" s="15"/>
      <c r="L79" s="15"/>
      <c r="M79" s="15"/>
    </row>
    <row r="80" spans="1:28" ht="30" x14ac:dyDescent="0.25">
      <c r="A80" s="15" t="s">
        <v>917</v>
      </c>
      <c r="B80" s="15" t="s">
        <v>918</v>
      </c>
      <c r="C80" s="15" t="s">
        <v>605</v>
      </c>
      <c r="D80" s="15" t="s">
        <v>174</v>
      </c>
      <c r="E80" s="15" t="s">
        <v>919</v>
      </c>
      <c r="F80" s="15" t="str">
        <f>_xlfn.IFNA(VLOOKUP(airport_planner_whole_state[[#This Row],[ID]],'NPIAS Class'!A:E,5,FALSE), "State")</f>
        <v>Regional</v>
      </c>
      <c r="G80" s="15" t="s">
        <v>43</v>
      </c>
      <c r="H80" s="15"/>
      <c r="I80" s="15"/>
      <c r="J80" s="13"/>
      <c r="K80" s="15"/>
      <c r="L80" s="15"/>
      <c r="M80" s="15"/>
    </row>
    <row r="81" spans="1:13" x14ac:dyDescent="0.25">
      <c r="A81" s="15" t="s">
        <v>1052</v>
      </c>
      <c r="B81" s="15" t="s">
        <v>1053</v>
      </c>
      <c r="C81" s="15" t="s">
        <v>549</v>
      </c>
      <c r="D81" s="15" t="s">
        <v>174</v>
      </c>
      <c r="E81" s="15" t="s">
        <v>1054</v>
      </c>
      <c r="F81" s="15" t="str">
        <f>_xlfn.IFNA(VLOOKUP(airport_planner_whole_state[[#This Row],[ID]],'NPIAS Class'!A:E,5,FALSE), "State")</f>
        <v>State</v>
      </c>
      <c r="G81" s="15" t="s">
        <v>43</v>
      </c>
      <c r="H81" s="15"/>
      <c r="I81" s="15"/>
      <c r="J81" s="13"/>
      <c r="K81" s="15"/>
      <c r="L81" s="15"/>
      <c r="M81" s="15"/>
    </row>
    <row r="82" spans="1:13" x14ac:dyDescent="0.25">
      <c r="A82" s="15" t="s">
        <v>1069</v>
      </c>
      <c r="B82" s="15" t="s">
        <v>1070</v>
      </c>
      <c r="C82" s="15" t="s">
        <v>1070</v>
      </c>
      <c r="D82" s="15" t="s">
        <v>174</v>
      </c>
      <c r="E82" s="15" t="s">
        <v>1071</v>
      </c>
      <c r="F82" s="15" t="str">
        <f>_xlfn.IFNA(VLOOKUP(airport_planner_whole_state[[#This Row],[ID]],'NPIAS Class'!A:E,5,FALSE), "State")</f>
        <v>Local</v>
      </c>
      <c r="G82" s="15" t="s">
        <v>43</v>
      </c>
      <c r="H82" s="15"/>
      <c r="I82" s="15"/>
      <c r="J82" s="13"/>
      <c r="K82" s="15"/>
      <c r="L82" s="15"/>
      <c r="M82" s="15"/>
    </row>
    <row r="83" spans="1:13" x14ac:dyDescent="0.25">
      <c r="A83" s="15" t="s">
        <v>1164</v>
      </c>
      <c r="B83" s="15" t="s">
        <v>574</v>
      </c>
      <c r="C83" s="15" t="s">
        <v>1165</v>
      </c>
      <c r="D83" s="15" t="s">
        <v>174</v>
      </c>
      <c r="E83" s="15" t="s">
        <v>1166</v>
      </c>
      <c r="F83" s="15" t="str">
        <f>_xlfn.IFNA(VLOOKUP(airport_planner_whole_state[[#This Row],[ID]],'NPIAS Class'!A:E,5,FALSE), "State")</f>
        <v>Local</v>
      </c>
      <c r="G83" s="15" t="s">
        <v>43</v>
      </c>
      <c r="H83" s="15"/>
      <c r="I83" s="15"/>
      <c r="J83" s="13"/>
      <c r="K83" s="15"/>
      <c r="L83" s="15"/>
      <c r="M83" s="15"/>
    </row>
    <row r="84" spans="1:13" x14ac:dyDescent="0.25">
      <c r="A84" s="15" t="s">
        <v>97</v>
      </c>
      <c r="B84" s="15" t="s">
        <v>98</v>
      </c>
      <c r="C84" s="15" t="s">
        <v>99</v>
      </c>
      <c r="D84" s="15" t="s">
        <v>100</v>
      </c>
      <c r="E84" s="15" t="s">
        <v>101</v>
      </c>
      <c r="F84" s="15" t="str">
        <f>_xlfn.IFNA(VLOOKUP(airport_planner_whole_state[[#This Row],[ID]],'NPIAS Class'!A:E,5,FALSE), "State")</f>
        <v>National</v>
      </c>
      <c r="G84" s="15" t="s">
        <v>43</v>
      </c>
      <c r="H84" s="15"/>
      <c r="I84" s="15"/>
      <c r="J84" s="13"/>
      <c r="K84" s="1"/>
      <c r="L84" s="1"/>
      <c r="M84" s="1"/>
    </row>
    <row r="85" spans="1:13" ht="30" customHeight="1" x14ac:dyDescent="0.25">
      <c r="A85" s="15" t="s">
        <v>248</v>
      </c>
      <c r="B85" s="15" t="s">
        <v>249</v>
      </c>
      <c r="C85" s="15" t="s">
        <v>250</v>
      </c>
      <c r="D85" s="15" t="s">
        <v>100</v>
      </c>
      <c r="E85" s="15" t="s">
        <v>251</v>
      </c>
      <c r="F85" s="15" t="str">
        <f>_xlfn.IFNA(VLOOKUP(airport_planner_whole_state[[#This Row],[ID]],'NPIAS Class'!A:E,5,FALSE), "State")</f>
        <v>Local</v>
      </c>
      <c r="G85" s="15" t="s">
        <v>43</v>
      </c>
      <c r="H85" s="15"/>
      <c r="I85" s="15"/>
      <c r="J85" s="13"/>
      <c r="K85" s="31"/>
      <c r="L85" s="31"/>
      <c r="M85" s="8"/>
    </row>
    <row r="86" spans="1:13" ht="30" customHeight="1" x14ac:dyDescent="0.25">
      <c r="A86" s="15" t="s">
        <v>376</v>
      </c>
      <c r="B86" s="15" t="s">
        <v>377</v>
      </c>
      <c r="C86" s="15" t="s">
        <v>378</v>
      </c>
      <c r="D86" s="15" t="s">
        <v>100</v>
      </c>
      <c r="E86" s="15" t="s">
        <v>379</v>
      </c>
      <c r="F86" s="15" t="str">
        <f>_xlfn.IFNA(VLOOKUP(airport_planner_whole_state[[#This Row],[ID]],'NPIAS Class'!A:E,5,FALSE), "State")</f>
        <v>Regional</v>
      </c>
      <c r="G86" s="15" t="s">
        <v>43</v>
      </c>
      <c r="H86" s="15"/>
      <c r="I86" s="15"/>
      <c r="J86" s="13"/>
      <c r="K86" s="13"/>
      <c r="L86" s="13"/>
      <c r="M86" s="1"/>
    </row>
    <row r="87" spans="1:13" x14ac:dyDescent="0.25">
      <c r="A87" s="15" t="s">
        <v>531</v>
      </c>
      <c r="B87" s="15" t="s">
        <v>532</v>
      </c>
      <c r="C87" s="15" t="s">
        <v>250</v>
      </c>
      <c r="D87" s="15" t="s">
        <v>100</v>
      </c>
      <c r="E87" s="15" t="s">
        <v>533</v>
      </c>
      <c r="F87" s="15" t="str">
        <f>_xlfn.IFNA(VLOOKUP(airport_planner_whole_state[[#This Row],[ID]],'NPIAS Class'!A:E,5,FALSE), "State")</f>
        <v>Local</v>
      </c>
      <c r="G87" s="15" t="s">
        <v>43</v>
      </c>
      <c r="H87" s="15"/>
      <c r="I87" s="15"/>
      <c r="J87" s="13"/>
      <c r="K87" s="13"/>
      <c r="L87" s="13"/>
      <c r="M87" s="1"/>
    </row>
    <row r="88" spans="1:13" x14ac:dyDescent="0.25">
      <c r="A88" s="15" t="s">
        <v>576</v>
      </c>
      <c r="B88" s="15" t="s">
        <v>577</v>
      </c>
      <c r="C88" s="15" t="s">
        <v>578</v>
      </c>
      <c r="D88" s="15" t="s">
        <v>100</v>
      </c>
      <c r="E88" s="15" t="s">
        <v>579</v>
      </c>
      <c r="F88" s="15" t="str">
        <f>_xlfn.IFNA(VLOOKUP(airport_planner_whole_state[[#This Row],[ID]],'NPIAS Class'!A:E,5,FALSE), "State")</f>
        <v>State</v>
      </c>
      <c r="G88" s="15" t="s">
        <v>43</v>
      </c>
      <c r="H88" s="15"/>
      <c r="I88" s="15"/>
      <c r="J88" s="13"/>
      <c r="K88" s="13"/>
      <c r="L88" s="13"/>
      <c r="M88" s="1"/>
    </row>
    <row r="89" spans="1:13" x14ac:dyDescent="0.25">
      <c r="A89" s="15" t="s">
        <v>625</v>
      </c>
      <c r="B89" s="15" t="s">
        <v>100</v>
      </c>
      <c r="C89" s="15" t="s">
        <v>99</v>
      </c>
      <c r="D89" s="15" t="s">
        <v>100</v>
      </c>
      <c r="E89" s="15" t="s">
        <v>626</v>
      </c>
      <c r="F89" s="15" t="str">
        <f>_xlfn.IFNA(VLOOKUP(airport_planner_whole_state[[#This Row],[ID]],'NPIAS Class'!A:E,5,FALSE), "State")</f>
        <v>National</v>
      </c>
      <c r="G89" s="15" t="s">
        <v>43</v>
      </c>
      <c r="H89" s="15"/>
      <c r="I89" s="15"/>
      <c r="J89" s="13"/>
      <c r="K89" s="13"/>
      <c r="L89" s="13"/>
      <c r="M89" s="1"/>
    </row>
    <row r="90" spans="1:13" x14ac:dyDescent="0.25">
      <c r="A90" s="15" t="s">
        <v>627</v>
      </c>
      <c r="B90" s="15" t="s">
        <v>100</v>
      </c>
      <c r="C90" s="15" t="s">
        <v>99</v>
      </c>
      <c r="D90" s="15" t="s">
        <v>100</v>
      </c>
      <c r="E90" s="15" t="s">
        <v>628</v>
      </c>
      <c r="F90" s="15" t="str">
        <f>_xlfn.IFNA(VLOOKUP(airport_planner_whole_state[[#This Row],[ID]],'NPIAS Class'!A:E,5,FALSE), "State")</f>
        <v>National</v>
      </c>
      <c r="G90" s="15" t="s">
        <v>43</v>
      </c>
      <c r="H90" s="15"/>
      <c r="I90" s="15"/>
      <c r="J90" s="13"/>
      <c r="K90" s="13"/>
      <c r="L90" s="13"/>
      <c r="M90" s="1"/>
    </row>
    <row r="91" spans="1:13" x14ac:dyDescent="0.25">
      <c r="A91" s="15" t="s">
        <v>629</v>
      </c>
      <c r="B91" s="15" t="s">
        <v>100</v>
      </c>
      <c r="C91" s="15" t="s">
        <v>99</v>
      </c>
      <c r="D91" s="15" t="s">
        <v>100</v>
      </c>
      <c r="E91" s="15" t="s">
        <v>630</v>
      </c>
      <c r="F91" s="15" t="str">
        <f>_xlfn.IFNA(VLOOKUP(airport_planner_whole_state[[#This Row],[ID]],'NPIAS Class'!A:E,5,FALSE), "State")</f>
        <v>National</v>
      </c>
      <c r="G91" s="15" t="s">
        <v>43</v>
      </c>
      <c r="H91" s="15"/>
      <c r="I91" s="15"/>
      <c r="J91" s="13"/>
      <c r="K91" s="1"/>
      <c r="L91" s="1"/>
      <c r="M91" s="1"/>
    </row>
    <row r="92" spans="1:13" x14ac:dyDescent="0.25">
      <c r="A92" s="15" t="s">
        <v>680</v>
      </c>
      <c r="B92" s="15" t="s">
        <v>681</v>
      </c>
      <c r="C92" s="15" t="s">
        <v>682</v>
      </c>
      <c r="D92" s="15" t="s">
        <v>100</v>
      </c>
      <c r="E92" s="15" t="s">
        <v>683</v>
      </c>
      <c r="F92" s="15" t="str">
        <f>_xlfn.IFNA(VLOOKUP(airport_planner_whole_state[[#This Row],[ID]],'NPIAS Class'!A:E,5,FALSE), "State")</f>
        <v>State</v>
      </c>
      <c r="G92" s="15" t="s">
        <v>43</v>
      </c>
      <c r="H92" s="15"/>
      <c r="I92" s="15"/>
      <c r="J92" s="13"/>
      <c r="K92" s="1"/>
      <c r="L92" s="1"/>
      <c r="M92" s="1"/>
    </row>
    <row r="93" spans="1:13" x14ac:dyDescent="0.25">
      <c r="A93" s="15" t="s">
        <v>688</v>
      </c>
      <c r="B93" s="15" t="s">
        <v>689</v>
      </c>
      <c r="C93" s="15" t="s">
        <v>690</v>
      </c>
      <c r="D93" s="15" t="s">
        <v>100</v>
      </c>
      <c r="E93" s="15" t="s">
        <v>691</v>
      </c>
      <c r="F93" s="15" t="str">
        <f>_xlfn.IFNA(VLOOKUP(airport_planner_whole_state[[#This Row],[ID]],'NPIAS Class'!A:E,5,FALSE), "State")</f>
        <v>Local</v>
      </c>
      <c r="G93" s="15" t="s">
        <v>43</v>
      </c>
      <c r="H93" s="15"/>
      <c r="I93" s="15"/>
      <c r="J93" s="13"/>
      <c r="K93" s="1"/>
      <c r="L93" s="1"/>
      <c r="M93" s="1"/>
    </row>
    <row r="94" spans="1:13" x14ac:dyDescent="0.25">
      <c r="A94" s="15" t="s">
        <v>692</v>
      </c>
      <c r="B94" s="15" t="s">
        <v>693</v>
      </c>
      <c r="C94" s="15" t="s">
        <v>99</v>
      </c>
      <c r="D94" s="15" t="s">
        <v>100</v>
      </c>
      <c r="E94" s="15" t="s">
        <v>694</v>
      </c>
      <c r="F94" s="15" t="str">
        <f>_xlfn.IFNA(VLOOKUP(airport_planner_whole_state[[#This Row],[ID]],'NPIAS Class'!A:E,5,FALSE), "State")</f>
        <v>Regional</v>
      </c>
      <c r="G94" s="15" t="s">
        <v>43</v>
      </c>
      <c r="H94" s="15"/>
      <c r="I94" s="15"/>
      <c r="J94" s="13"/>
      <c r="K94" s="1"/>
      <c r="L94" s="1"/>
      <c r="M94" s="1"/>
    </row>
    <row r="95" spans="1:13" x14ac:dyDescent="0.25">
      <c r="A95" s="15" t="s">
        <v>773</v>
      </c>
      <c r="B95" s="15" t="s">
        <v>774</v>
      </c>
      <c r="C95" s="15" t="s">
        <v>775</v>
      </c>
      <c r="D95" s="15" t="s">
        <v>100</v>
      </c>
      <c r="E95" s="15" t="s">
        <v>776</v>
      </c>
      <c r="F95" s="15" t="str">
        <f>_xlfn.IFNA(VLOOKUP(airport_planner_whole_state[[#This Row],[ID]],'NPIAS Class'!A:E,5,FALSE), "State")</f>
        <v>Basic</v>
      </c>
      <c r="G95" s="15" t="s">
        <v>43</v>
      </c>
      <c r="H95" s="15"/>
      <c r="I95" s="15"/>
      <c r="J95" s="13"/>
      <c r="K95" s="1"/>
      <c r="L95" s="1"/>
      <c r="M95" s="1"/>
    </row>
    <row r="96" spans="1:13" x14ac:dyDescent="0.25">
      <c r="A96" s="15" t="s">
        <v>924</v>
      </c>
      <c r="B96" s="15" t="s">
        <v>925</v>
      </c>
      <c r="C96" s="15" t="s">
        <v>926</v>
      </c>
      <c r="D96" s="15" t="s">
        <v>100</v>
      </c>
      <c r="E96" s="15" t="s">
        <v>925</v>
      </c>
      <c r="F96" s="15" t="str">
        <f>_xlfn.IFNA(VLOOKUP(airport_planner_whole_state[[#This Row],[ID]],'NPIAS Class'!A:E,5,FALSE), "State")</f>
        <v>Local</v>
      </c>
      <c r="G96" s="15" t="s">
        <v>43</v>
      </c>
      <c r="H96" s="15"/>
      <c r="I96" s="15"/>
      <c r="J96" s="13"/>
      <c r="K96" s="1"/>
      <c r="L96" s="1"/>
      <c r="M96" s="1"/>
    </row>
    <row r="97" spans="1:13" x14ac:dyDescent="0.25">
      <c r="A97" s="15" t="s">
        <v>1137</v>
      </c>
      <c r="B97" s="15" t="s">
        <v>1138</v>
      </c>
      <c r="C97" s="15" t="s">
        <v>578</v>
      </c>
      <c r="D97" s="15" t="s">
        <v>100</v>
      </c>
      <c r="E97" s="15" t="s">
        <v>1139</v>
      </c>
      <c r="F97" s="15" t="str">
        <f>_xlfn.IFNA(VLOOKUP(airport_planner_whole_state[[#This Row],[ID]],'NPIAS Class'!A:E,5,FALSE), "State")</f>
        <v>Regional</v>
      </c>
      <c r="G97" s="15" t="s">
        <v>43</v>
      </c>
      <c r="H97" s="15"/>
      <c r="I97" s="15"/>
      <c r="J97" s="13"/>
      <c r="K97" s="1"/>
      <c r="L97" s="1"/>
      <c r="M97" s="1"/>
    </row>
    <row r="98" spans="1:13" x14ac:dyDescent="0.25">
      <c r="A98" s="15" t="s">
        <v>343</v>
      </c>
      <c r="B98" s="15" t="s">
        <v>344</v>
      </c>
      <c r="C98" s="15" t="s">
        <v>345</v>
      </c>
      <c r="D98" s="15" t="s">
        <v>228</v>
      </c>
      <c r="E98" s="15" t="s">
        <v>346</v>
      </c>
      <c r="F98" s="15" t="str">
        <f>_xlfn.IFNA(VLOOKUP(airport_planner_whole_state[[#This Row],[ID]],'NPIAS Class'!A:E,5,FALSE), "State")</f>
        <v>Local</v>
      </c>
      <c r="G98" s="15" t="s">
        <v>43</v>
      </c>
      <c r="H98" s="15"/>
      <c r="I98" s="15"/>
      <c r="J98" s="13"/>
      <c r="K98" s="1"/>
      <c r="L98" s="1"/>
      <c r="M98" s="1"/>
    </row>
    <row r="99" spans="1:13" x14ac:dyDescent="0.25">
      <c r="A99" s="15" t="s">
        <v>455</v>
      </c>
      <c r="B99" s="15" t="s">
        <v>456</v>
      </c>
      <c r="C99" s="15" t="s">
        <v>91</v>
      </c>
      <c r="D99" s="15" t="s">
        <v>228</v>
      </c>
      <c r="E99" s="15" t="s">
        <v>457</v>
      </c>
      <c r="F99" s="15" t="str">
        <f>_xlfn.IFNA(VLOOKUP(airport_planner_whole_state[[#This Row],[ID]],'NPIAS Class'!A:E,5,FALSE), "State")</f>
        <v>Local</v>
      </c>
      <c r="G99" s="15" t="s">
        <v>43</v>
      </c>
      <c r="H99" s="15"/>
      <c r="I99" s="15"/>
      <c r="J99" s="13"/>
      <c r="K99" s="1"/>
      <c r="L99" s="1"/>
      <c r="M99" s="1"/>
    </row>
    <row r="100" spans="1:13" x14ac:dyDescent="0.25">
      <c r="A100" s="15" t="s">
        <v>698</v>
      </c>
      <c r="B100" s="15" t="s">
        <v>699</v>
      </c>
      <c r="C100" s="15" t="s">
        <v>700</v>
      </c>
      <c r="D100" s="15" t="s">
        <v>228</v>
      </c>
      <c r="E100" s="15" t="s">
        <v>701</v>
      </c>
      <c r="F100" s="15" t="str">
        <f>_xlfn.IFNA(VLOOKUP(airport_planner_whole_state[[#This Row],[ID]],'NPIAS Class'!A:E,5,FALSE), "State")</f>
        <v>State</v>
      </c>
      <c r="G100" s="15" t="s">
        <v>43</v>
      </c>
      <c r="H100" s="15"/>
      <c r="I100" s="15"/>
      <c r="J100" s="13"/>
      <c r="K100" s="1"/>
      <c r="L100" s="1"/>
      <c r="M100" s="1"/>
    </row>
    <row r="101" spans="1:13" x14ac:dyDescent="0.25">
      <c r="A101" s="15" t="s">
        <v>857</v>
      </c>
      <c r="B101" s="15" t="s">
        <v>858</v>
      </c>
      <c r="C101" s="15" t="s">
        <v>859</v>
      </c>
      <c r="D101" s="15" t="s">
        <v>228</v>
      </c>
      <c r="E101" s="15" t="s">
        <v>860</v>
      </c>
      <c r="F101" s="15" t="str">
        <f>_xlfn.IFNA(VLOOKUP(airport_planner_whole_state[[#This Row],[ID]],'NPIAS Class'!A:E,5,FALSE), "State")</f>
        <v>Basic</v>
      </c>
      <c r="G101" s="15" t="s">
        <v>43</v>
      </c>
      <c r="H101" s="15"/>
      <c r="I101" s="15"/>
      <c r="J101" s="13"/>
      <c r="K101" s="1"/>
      <c r="L101" s="1"/>
      <c r="M101" s="1"/>
    </row>
    <row r="102" spans="1:13" x14ac:dyDescent="0.25">
      <c r="A102" s="15" t="s">
        <v>867</v>
      </c>
      <c r="B102" s="15" t="s">
        <v>228</v>
      </c>
      <c r="C102" s="15" t="s">
        <v>868</v>
      </c>
      <c r="D102" s="15" t="s">
        <v>228</v>
      </c>
      <c r="E102" s="15" t="s">
        <v>869</v>
      </c>
      <c r="F102" s="15" t="str">
        <f>_xlfn.IFNA(VLOOKUP(airport_planner_whole_state[[#This Row],[ID]],'NPIAS Class'!A:E,5,FALSE), "State")</f>
        <v>Regional</v>
      </c>
      <c r="G102" s="15" t="s">
        <v>43</v>
      </c>
      <c r="H102" s="15"/>
      <c r="I102" s="15"/>
      <c r="J102" s="13"/>
      <c r="K102" s="1"/>
      <c r="L102" s="1"/>
      <c r="M102" s="1"/>
    </row>
    <row r="103" spans="1:13" x14ac:dyDescent="0.25">
      <c r="A103" s="15" t="s">
        <v>950</v>
      </c>
      <c r="B103" s="15" t="s">
        <v>951</v>
      </c>
      <c r="C103" s="15" t="s">
        <v>951</v>
      </c>
      <c r="D103" s="15" t="s">
        <v>228</v>
      </c>
      <c r="E103" s="15" t="s">
        <v>952</v>
      </c>
      <c r="F103" s="15" t="str">
        <f>_xlfn.IFNA(VLOOKUP(airport_planner_whole_state[[#This Row],[ID]],'NPIAS Class'!A:E,5,FALSE), "State")</f>
        <v>Regional</v>
      </c>
      <c r="G103" s="15" t="s">
        <v>43</v>
      </c>
      <c r="H103" s="15"/>
      <c r="I103" s="15"/>
      <c r="J103" s="13"/>
      <c r="K103" s="1"/>
      <c r="L103" s="1"/>
      <c r="M103" s="1"/>
    </row>
    <row r="104" spans="1:13" x14ac:dyDescent="0.25">
      <c r="A104" s="15" t="s">
        <v>1007</v>
      </c>
      <c r="B104" s="15" t="s">
        <v>1008</v>
      </c>
      <c r="C104" s="15" t="s">
        <v>1009</v>
      </c>
      <c r="D104" s="15" t="s">
        <v>228</v>
      </c>
      <c r="E104" s="15" t="s">
        <v>1010</v>
      </c>
      <c r="F104" s="15" t="str">
        <f>_xlfn.IFNA(VLOOKUP(airport_planner_whole_state[[#This Row],[ID]],'NPIAS Class'!A:E,5,FALSE), "State")</f>
        <v>State</v>
      </c>
      <c r="G104" s="15" t="s">
        <v>43</v>
      </c>
      <c r="H104" s="15"/>
      <c r="I104" s="15"/>
      <c r="J104" s="13"/>
      <c r="K104" s="1"/>
      <c r="L104" s="1"/>
      <c r="M104" s="1"/>
    </row>
    <row r="105" spans="1:13" x14ac:dyDescent="0.25">
      <c r="A105" s="15" t="s">
        <v>1081</v>
      </c>
      <c r="B105" s="15" t="s">
        <v>1082</v>
      </c>
      <c r="C105" s="15" t="s">
        <v>1082</v>
      </c>
      <c r="D105" s="15" t="s">
        <v>228</v>
      </c>
      <c r="E105" s="15" t="s">
        <v>1083</v>
      </c>
      <c r="F105" s="15" t="str">
        <f>_xlfn.IFNA(VLOOKUP(airport_planner_whole_state[[#This Row],[ID]],'NPIAS Class'!A:E,5,FALSE), "State")</f>
        <v>State</v>
      </c>
      <c r="G105" s="15" t="s">
        <v>43</v>
      </c>
      <c r="H105" s="15"/>
      <c r="I105" s="15"/>
      <c r="J105" s="13"/>
      <c r="K105" s="1"/>
      <c r="L105" s="1"/>
      <c r="M105" s="1"/>
    </row>
    <row r="106" spans="1:13" x14ac:dyDescent="0.25">
      <c r="A106" s="15" t="s">
        <v>197</v>
      </c>
      <c r="B106" s="15" t="s">
        <v>198</v>
      </c>
      <c r="C106" s="15" t="s">
        <v>199</v>
      </c>
      <c r="D106" s="15" t="s">
        <v>200</v>
      </c>
      <c r="E106" s="15" t="s">
        <v>201</v>
      </c>
      <c r="F106" s="15" t="str">
        <f>_xlfn.IFNA(VLOOKUP(airport_planner_whole_state[[#This Row],[ID]],'NPIAS Class'!A:E,5,FALSE), "State")</f>
        <v>Local</v>
      </c>
      <c r="G106" s="15" t="s">
        <v>43</v>
      </c>
      <c r="H106" s="15"/>
      <c r="I106" s="15"/>
      <c r="J106" s="13"/>
      <c r="K106" s="1"/>
      <c r="L106" s="1"/>
      <c r="M106" s="1"/>
    </row>
    <row r="107" spans="1:13" x14ac:dyDescent="0.25">
      <c r="A107" s="15" t="s">
        <v>289</v>
      </c>
      <c r="B107" s="15" t="s">
        <v>290</v>
      </c>
      <c r="C107" s="15" t="s">
        <v>291</v>
      </c>
      <c r="D107" s="15" t="s">
        <v>200</v>
      </c>
      <c r="E107" s="15" t="s">
        <v>292</v>
      </c>
      <c r="F107" s="15" t="str">
        <f>_xlfn.IFNA(VLOOKUP(airport_planner_whole_state[[#This Row],[ID]],'NPIAS Class'!A:E,5,FALSE), "State")</f>
        <v>Local</v>
      </c>
      <c r="G107" s="15" t="s">
        <v>43</v>
      </c>
      <c r="H107" s="15"/>
      <c r="I107" s="15"/>
      <c r="J107" s="13"/>
      <c r="K107" s="1"/>
      <c r="L107" s="1"/>
      <c r="M107" s="1"/>
    </row>
    <row r="108" spans="1:13" ht="30" x14ac:dyDescent="0.25">
      <c r="A108" s="15" t="s">
        <v>367</v>
      </c>
      <c r="B108" s="15" t="s">
        <v>368</v>
      </c>
      <c r="C108" s="15" t="s">
        <v>369</v>
      </c>
      <c r="D108" s="15" t="s">
        <v>200</v>
      </c>
      <c r="E108" s="15" t="s">
        <v>370</v>
      </c>
      <c r="F108" s="15" t="str">
        <f>_xlfn.IFNA(VLOOKUP(airport_planner_whole_state[[#This Row],[ID]],'NPIAS Class'!A:E,5,FALSE), "State")</f>
        <v>Local</v>
      </c>
      <c r="G108" s="15" t="s">
        <v>43</v>
      </c>
      <c r="H108" s="15"/>
      <c r="I108" s="15"/>
      <c r="J108" s="13"/>
      <c r="K108" s="1"/>
      <c r="L108" s="1"/>
      <c r="M108" s="1"/>
    </row>
    <row r="109" spans="1:13" x14ac:dyDescent="0.25">
      <c r="A109" s="15" t="s">
        <v>432</v>
      </c>
      <c r="B109" s="15" t="s">
        <v>433</v>
      </c>
      <c r="C109" s="15" t="s">
        <v>291</v>
      </c>
      <c r="D109" s="15" t="s">
        <v>200</v>
      </c>
      <c r="E109" s="15" t="s">
        <v>434</v>
      </c>
      <c r="F109" s="15" t="str">
        <f>_xlfn.IFNA(VLOOKUP(airport_planner_whole_state[[#This Row],[ID]],'NPIAS Class'!A:E,5,FALSE), "State")</f>
        <v>Local</v>
      </c>
      <c r="G109" s="15" t="s">
        <v>43</v>
      </c>
      <c r="H109" s="15"/>
      <c r="I109" s="15"/>
      <c r="J109" s="13"/>
      <c r="K109" s="1"/>
      <c r="L109" s="1"/>
      <c r="M109" s="1"/>
    </row>
    <row r="110" spans="1:13" x14ac:dyDescent="0.25">
      <c r="A110" s="15" t="s">
        <v>695</v>
      </c>
      <c r="B110" s="15" t="s">
        <v>696</v>
      </c>
      <c r="C110" s="15" t="s">
        <v>291</v>
      </c>
      <c r="D110" s="15" t="s">
        <v>200</v>
      </c>
      <c r="E110" s="15" t="s">
        <v>697</v>
      </c>
      <c r="F110" s="15" t="str">
        <f>_xlfn.IFNA(VLOOKUP(airport_planner_whole_state[[#This Row],[ID]],'NPIAS Class'!A:E,5,FALSE), "State")</f>
        <v>Regional</v>
      </c>
      <c r="G110" s="15" t="s">
        <v>43</v>
      </c>
      <c r="H110" s="15"/>
      <c r="I110" s="15"/>
      <c r="J110" s="13"/>
      <c r="K110" s="1"/>
      <c r="L110" s="1"/>
      <c r="M110" s="1"/>
    </row>
    <row r="111" spans="1:13" x14ac:dyDescent="0.25">
      <c r="A111" s="15" t="s">
        <v>939</v>
      </c>
      <c r="B111" s="15" t="s">
        <v>940</v>
      </c>
      <c r="C111" s="15" t="s">
        <v>941</v>
      </c>
      <c r="D111" s="15" t="s">
        <v>200</v>
      </c>
      <c r="E111" s="15" t="s">
        <v>942</v>
      </c>
      <c r="F111" s="15" t="str">
        <f>_xlfn.IFNA(VLOOKUP(airport_planner_whole_state[[#This Row],[ID]],'NPIAS Class'!A:E,5,FALSE), "State")</f>
        <v>Basic</v>
      </c>
      <c r="G111" s="15" t="s">
        <v>43</v>
      </c>
      <c r="H111" s="15"/>
      <c r="I111" s="15"/>
      <c r="J111" s="13"/>
      <c r="K111" s="1"/>
      <c r="L111" s="1"/>
      <c r="M111" s="1"/>
    </row>
    <row r="112" spans="1:13" x14ac:dyDescent="0.25">
      <c r="A112" s="15" t="s">
        <v>994</v>
      </c>
      <c r="B112" s="15" t="s">
        <v>200</v>
      </c>
      <c r="C112" s="15" t="s">
        <v>995</v>
      </c>
      <c r="D112" s="15" t="s">
        <v>200</v>
      </c>
      <c r="E112" s="15" t="s">
        <v>996</v>
      </c>
      <c r="F112" s="15" t="str">
        <f>_xlfn.IFNA(VLOOKUP(airport_planner_whole_state[[#This Row],[ID]],'NPIAS Class'!A:E,5,FALSE), "State")</f>
        <v>Regional</v>
      </c>
      <c r="G112" s="15" t="s">
        <v>43</v>
      </c>
      <c r="H112" s="15"/>
      <c r="I112" s="15"/>
      <c r="J112" s="13"/>
      <c r="K112" s="1"/>
      <c r="L112" s="1"/>
      <c r="M112" s="1"/>
    </row>
    <row r="113" spans="1:13" x14ac:dyDescent="0.25">
      <c r="A113" s="15" t="s">
        <v>1102</v>
      </c>
      <c r="B113" s="15" t="s">
        <v>1103</v>
      </c>
      <c r="C113" s="15" t="s">
        <v>1104</v>
      </c>
      <c r="D113" s="15" t="s">
        <v>200</v>
      </c>
      <c r="E113" s="15" t="s">
        <v>1105</v>
      </c>
      <c r="F113" s="15" t="str">
        <f>_xlfn.IFNA(VLOOKUP(airport_planner_whole_state[[#This Row],[ID]],'NPIAS Class'!A:E,5,FALSE), "State")</f>
        <v>State</v>
      </c>
      <c r="G113" s="15" t="s">
        <v>43</v>
      </c>
      <c r="H113" s="15"/>
      <c r="I113" s="15"/>
      <c r="J113" s="13"/>
      <c r="K113" s="1"/>
      <c r="L113" s="1"/>
      <c r="M113" s="1"/>
    </row>
    <row r="114" spans="1:13" ht="30" x14ac:dyDescent="0.25">
      <c r="A114" s="15" t="s">
        <v>1106</v>
      </c>
      <c r="B114" s="15" t="s">
        <v>1107</v>
      </c>
      <c r="C114" s="15" t="s">
        <v>1104</v>
      </c>
      <c r="D114" s="15" t="s">
        <v>200</v>
      </c>
      <c r="E114" s="15" t="s">
        <v>1108</v>
      </c>
      <c r="F114" s="15" t="str">
        <f>_xlfn.IFNA(VLOOKUP(airport_planner_whole_state[[#This Row],[ID]],'NPIAS Class'!A:E,5,FALSE), "State")</f>
        <v>Regional</v>
      </c>
      <c r="G114" s="15" t="s">
        <v>43</v>
      </c>
      <c r="H114" s="15"/>
      <c r="I114" s="15"/>
      <c r="J114" s="13"/>
      <c r="K114" s="1"/>
      <c r="L114" s="1"/>
      <c r="M114" s="1"/>
    </row>
    <row r="115" spans="1:13" x14ac:dyDescent="0.25">
      <c r="A115" s="15" t="s">
        <v>1140</v>
      </c>
      <c r="B115" s="15" t="s">
        <v>1141</v>
      </c>
      <c r="C115" s="15" t="s">
        <v>1142</v>
      </c>
      <c r="D115" s="15" t="s">
        <v>200</v>
      </c>
      <c r="E115" s="15" t="s">
        <v>1143</v>
      </c>
      <c r="F115" s="15" t="str">
        <f>_xlfn.IFNA(VLOOKUP(airport_planner_whole_state[[#This Row],[ID]],'NPIAS Class'!A:E,5,FALSE), "State")</f>
        <v>Regional</v>
      </c>
      <c r="G115" s="15" t="s">
        <v>43</v>
      </c>
      <c r="H115" s="15"/>
      <c r="I115" s="15"/>
      <c r="J115" s="13"/>
      <c r="K115" s="1"/>
      <c r="L115" s="1"/>
      <c r="M115" s="1"/>
    </row>
    <row r="116" spans="1:13" x14ac:dyDescent="0.25">
      <c r="A116" s="15" t="s">
        <v>112</v>
      </c>
      <c r="B116" s="15" t="s">
        <v>113</v>
      </c>
      <c r="C116" s="15" t="s">
        <v>114</v>
      </c>
      <c r="D116" s="15" t="s">
        <v>115</v>
      </c>
      <c r="E116" s="15" t="s">
        <v>116</v>
      </c>
      <c r="F116" s="15" t="str">
        <f>_xlfn.IFNA(VLOOKUP(airport_planner_whole_state[[#This Row],[ID]],'NPIAS Class'!A:E,5,FALSE), "State")</f>
        <v>Local</v>
      </c>
      <c r="G116" s="15" t="s">
        <v>43</v>
      </c>
      <c r="H116" s="15"/>
      <c r="I116" s="15"/>
      <c r="J116" s="13"/>
      <c r="K116" s="1"/>
      <c r="L116" s="1"/>
      <c r="M116" s="1"/>
    </row>
    <row r="117" spans="1:13" x14ac:dyDescent="0.25">
      <c r="A117" s="15" t="s">
        <v>669</v>
      </c>
      <c r="B117" s="15" t="s">
        <v>670</v>
      </c>
      <c r="C117" s="15" t="s">
        <v>671</v>
      </c>
      <c r="D117" s="15" t="s">
        <v>115</v>
      </c>
      <c r="E117" s="15" t="s">
        <v>672</v>
      </c>
      <c r="F117" s="15" t="str">
        <f>_xlfn.IFNA(VLOOKUP(airport_planner_whole_state[[#This Row],[ID]],'NPIAS Class'!A:E,5,FALSE), "State")</f>
        <v>Local</v>
      </c>
      <c r="G117" s="15" t="s">
        <v>43</v>
      </c>
      <c r="H117" s="15"/>
      <c r="I117" s="15"/>
      <c r="J117" s="13"/>
      <c r="K117" s="1"/>
      <c r="L117" s="1"/>
      <c r="M117" s="1"/>
    </row>
    <row r="118" spans="1:13" x14ac:dyDescent="0.25">
      <c r="A118" s="15" t="s">
        <v>728</v>
      </c>
      <c r="B118" s="15" t="s">
        <v>114</v>
      </c>
      <c r="C118" s="15" t="s">
        <v>729</v>
      </c>
      <c r="D118" s="15" t="s">
        <v>115</v>
      </c>
      <c r="E118" s="15" t="s">
        <v>730</v>
      </c>
      <c r="F118" s="15" t="str">
        <f>_xlfn.IFNA(VLOOKUP(airport_planner_whole_state[[#This Row],[ID]],'NPIAS Class'!A:E,5,FALSE), "State")</f>
        <v>Local</v>
      </c>
      <c r="G118" s="15" t="s">
        <v>43</v>
      </c>
      <c r="H118" s="15"/>
      <c r="I118" s="15"/>
      <c r="J118" s="13"/>
      <c r="K118" s="1"/>
      <c r="L118" s="1"/>
      <c r="M118" s="1"/>
    </row>
    <row r="119" spans="1:13" x14ac:dyDescent="0.25">
      <c r="A119" s="15" t="s">
        <v>777</v>
      </c>
      <c r="B119" s="15" t="s">
        <v>778</v>
      </c>
      <c r="C119" s="15" t="s">
        <v>779</v>
      </c>
      <c r="D119" s="15" t="s">
        <v>115</v>
      </c>
      <c r="E119" s="15" t="s">
        <v>780</v>
      </c>
      <c r="F119" s="15" t="str">
        <f>_xlfn.IFNA(VLOOKUP(airport_planner_whole_state[[#This Row],[ID]],'NPIAS Class'!A:E,5,FALSE), "State")</f>
        <v>Regional</v>
      </c>
      <c r="G119" s="15" t="s">
        <v>43</v>
      </c>
      <c r="H119" s="15"/>
      <c r="I119" s="15"/>
      <c r="J119" s="13"/>
      <c r="K119" s="1"/>
      <c r="L119" s="1"/>
      <c r="M119" s="1"/>
    </row>
    <row r="120" spans="1:13" ht="30" x14ac:dyDescent="0.25">
      <c r="A120" s="15" t="s">
        <v>920</v>
      </c>
      <c r="B120" s="15" t="s">
        <v>921</v>
      </c>
      <c r="C120" s="15" t="s">
        <v>922</v>
      </c>
      <c r="D120" s="15" t="s">
        <v>115</v>
      </c>
      <c r="E120" s="15" t="s">
        <v>923</v>
      </c>
      <c r="F120" s="15" t="str">
        <f>_xlfn.IFNA(VLOOKUP(airport_planner_whole_state[[#This Row],[ID]],'NPIAS Class'!A:E,5,FALSE), "State")</f>
        <v>State</v>
      </c>
      <c r="G120" s="15" t="s">
        <v>43</v>
      </c>
      <c r="H120" s="15"/>
      <c r="I120" s="15"/>
      <c r="J120" s="13"/>
      <c r="K120" s="1"/>
      <c r="L120" s="1"/>
      <c r="M120" s="1"/>
    </row>
    <row r="121" spans="1:13" x14ac:dyDescent="0.25">
      <c r="A121" s="15" t="s">
        <v>983</v>
      </c>
      <c r="B121" s="15" t="s">
        <v>984</v>
      </c>
      <c r="C121" s="15" t="s">
        <v>985</v>
      </c>
      <c r="D121" s="15" t="s">
        <v>115</v>
      </c>
      <c r="E121" s="15" t="s">
        <v>986</v>
      </c>
      <c r="F121" s="15" t="str">
        <f>_xlfn.IFNA(VLOOKUP(airport_planner_whole_state[[#This Row],[ID]],'NPIAS Class'!A:E,5,FALSE), "State")</f>
        <v>Regional</v>
      </c>
      <c r="G121" s="15" t="s">
        <v>43</v>
      </c>
      <c r="H121" s="15"/>
      <c r="I121" s="15"/>
      <c r="J121" s="13"/>
      <c r="K121" s="1"/>
      <c r="L121" s="1"/>
      <c r="M121" s="1"/>
    </row>
    <row r="122" spans="1:13" x14ac:dyDescent="0.25">
      <c r="A122" s="15" t="s">
        <v>1212</v>
      </c>
      <c r="B122" s="15" t="s">
        <v>1213</v>
      </c>
      <c r="C122" s="15" t="s">
        <v>1214</v>
      </c>
      <c r="D122" s="15" t="s">
        <v>115</v>
      </c>
      <c r="E122" s="15" t="s">
        <v>1215</v>
      </c>
      <c r="F122" s="15" t="str">
        <f>_xlfn.IFNA(VLOOKUP(airport_planner_whole_state[[#This Row],[ID]],'NPIAS Class'!A:E,5,FALSE), "State")</f>
        <v>State</v>
      </c>
      <c r="G122" s="15" t="s">
        <v>43</v>
      </c>
      <c r="H122" s="15"/>
      <c r="I122" s="15"/>
      <c r="J122" s="13"/>
      <c r="K122" s="1"/>
      <c r="L122" s="1"/>
      <c r="M122" s="1"/>
    </row>
    <row r="123" spans="1:13" x14ac:dyDescent="0.25">
      <c r="A123" s="15" t="s">
        <v>1223</v>
      </c>
      <c r="B123" s="15" t="s">
        <v>1224</v>
      </c>
      <c r="C123" s="15" t="s">
        <v>922</v>
      </c>
      <c r="D123" s="15" t="s">
        <v>115</v>
      </c>
      <c r="E123" s="15" t="s">
        <v>1225</v>
      </c>
      <c r="F123" s="15" t="str">
        <f>_xlfn.IFNA(VLOOKUP(airport_planner_whole_state[[#This Row],[ID]],'NPIAS Class'!A:E,5,FALSE), "State")</f>
        <v>Unclassified</v>
      </c>
      <c r="G123" s="15" t="s">
        <v>43</v>
      </c>
      <c r="H123" s="15"/>
      <c r="I123" s="15"/>
      <c r="J123" s="13"/>
      <c r="K123" s="1"/>
      <c r="L123" s="1"/>
      <c r="M123" s="1"/>
    </row>
    <row r="124" spans="1:13" x14ac:dyDescent="0.25">
      <c r="A124" s="15" t="s">
        <v>28</v>
      </c>
      <c r="B124" s="15" t="s">
        <v>29</v>
      </c>
      <c r="C124" s="15" t="s">
        <v>30</v>
      </c>
      <c r="D124" s="15" t="s">
        <v>31</v>
      </c>
      <c r="E124" s="15" t="s">
        <v>32</v>
      </c>
      <c r="F124" s="15" t="str">
        <f>_xlfn.IFNA(VLOOKUP(airport_planner_whole_state[[#This Row],[ID]],'NPIAS Class'!A:E,5,FALSE), "State")</f>
        <v>State</v>
      </c>
      <c r="G124" s="15" t="s">
        <v>21</v>
      </c>
      <c r="H124" s="15"/>
      <c r="I124" s="15"/>
      <c r="J124" s="13"/>
      <c r="K124" s="1"/>
      <c r="L124" s="1"/>
      <c r="M124" s="1"/>
    </row>
    <row r="125" spans="1:13" x14ac:dyDescent="0.25">
      <c r="A125" s="15" t="s">
        <v>105</v>
      </c>
      <c r="B125" s="15" t="s">
        <v>106</v>
      </c>
      <c r="C125" s="15" t="s">
        <v>107</v>
      </c>
      <c r="D125" s="15" t="s">
        <v>31</v>
      </c>
      <c r="E125" s="15" t="s">
        <v>108</v>
      </c>
      <c r="F125" s="15" t="str">
        <f>_xlfn.IFNA(VLOOKUP(airport_planner_whole_state[[#This Row],[ID]],'NPIAS Class'!A:E,5,FALSE), "State")</f>
        <v>Basic</v>
      </c>
      <c r="G125" s="15" t="s">
        <v>21</v>
      </c>
      <c r="H125" s="15"/>
      <c r="I125" s="15"/>
      <c r="J125" s="13"/>
      <c r="K125" s="1"/>
      <c r="L125" s="1"/>
      <c r="M125" s="1"/>
    </row>
    <row r="126" spans="1:13" x14ac:dyDescent="0.25">
      <c r="A126" s="15" t="s">
        <v>179</v>
      </c>
      <c r="B126" s="15" t="s">
        <v>180</v>
      </c>
      <c r="C126" s="15" t="s">
        <v>181</v>
      </c>
      <c r="D126" s="15" t="s">
        <v>31</v>
      </c>
      <c r="E126" s="15" t="s">
        <v>182</v>
      </c>
      <c r="F126" s="15" t="str">
        <f>_xlfn.IFNA(VLOOKUP(airport_planner_whole_state[[#This Row],[ID]],'NPIAS Class'!A:E,5,FALSE), "State")</f>
        <v>Local</v>
      </c>
      <c r="G126" s="15" t="s">
        <v>21</v>
      </c>
      <c r="H126" s="15"/>
      <c r="I126" s="15"/>
      <c r="J126" s="13"/>
      <c r="K126" s="1"/>
      <c r="L126" s="1"/>
      <c r="M126" s="1"/>
    </row>
    <row r="127" spans="1:13" x14ac:dyDescent="0.25">
      <c r="A127" s="15" t="s">
        <v>410</v>
      </c>
      <c r="B127" s="15" t="s">
        <v>411</v>
      </c>
      <c r="C127" s="15" t="s">
        <v>412</v>
      </c>
      <c r="D127" s="15" t="s">
        <v>31</v>
      </c>
      <c r="E127" s="15" t="s">
        <v>411</v>
      </c>
      <c r="F127" s="15" t="str">
        <f>_xlfn.IFNA(VLOOKUP(airport_planner_whole_state[[#This Row],[ID]],'NPIAS Class'!A:E,5,FALSE), "State")</f>
        <v>State</v>
      </c>
      <c r="G127" s="15" t="s">
        <v>21</v>
      </c>
      <c r="H127" s="15"/>
      <c r="I127" s="15"/>
      <c r="J127" s="13"/>
      <c r="K127" s="1"/>
      <c r="L127" s="1"/>
      <c r="M127" s="1"/>
    </row>
    <row r="128" spans="1:13" x14ac:dyDescent="0.25">
      <c r="A128" s="15" t="s">
        <v>713</v>
      </c>
      <c r="B128" s="15" t="s">
        <v>714</v>
      </c>
      <c r="C128" s="15" t="s">
        <v>715</v>
      </c>
      <c r="D128" s="15" t="s">
        <v>31</v>
      </c>
      <c r="E128" s="15" t="s">
        <v>716</v>
      </c>
      <c r="F128" s="15" t="str">
        <f>_xlfn.IFNA(VLOOKUP(airport_planner_whole_state[[#This Row],[ID]],'NPIAS Class'!A:E,5,FALSE), "State")</f>
        <v>State</v>
      </c>
      <c r="G128" s="15" t="s">
        <v>21</v>
      </c>
      <c r="H128" s="15"/>
      <c r="I128" s="15"/>
      <c r="J128" s="13"/>
      <c r="K128" s="1"/>
      <c r="L128" s="1"/>
      <c r="M128" s="1"/>
    </row>
    <row r="129" spans="1:13" x14ac:dyDescent="0.25">
      <c r="A129" s="15" t="s">
        <v>717</v>
      </c>
      <c r="B129" s="15" t="s">
        <v>718</v>
      </c>
      <c r="C129" s="15" t="s">
        <v>718</v>
      </c>
      <c r="D129" s="15" t="s">
        <v>31</v>
      </c>
      <c r="E129" s="15" t="s">
        <v>719</v>
      </c>
      <c r="F129" s="15" t="str">
        <f>_xlfn.IFNA(VLOOKUP(airport_planner_whole_state[[#This Row],[ID]],'NPIAS Class'!A:E,5,FALSE), "State")</f>
        <v>Unclassified</v>
      </c>
      <c r="G129" s="15" t="s">
        <v>21</v>
      </c>
      <c r="H129" s="15"/>
      <c r="I129" s="15"/>
      <c r="J129" s="13"/>
      <c r="K129" s="1"/>
      <c r="L129" s="1"/>
      <c r="M129" s="1"/>
    </row>
    <row r="130" spans="1:13" x14ac:dyDescent="0.25">
      <c r="A130" s="15" t="s">
        <v>784</v>
      </c>
      <c r="B130" s="15" t="s">
        <v>785</v>
      </c>
      <c r="C130" s="15" t="s">
        <v>786</v>
      </c>
      <c r="D130" s="15" t="s">
        <v>31</v>
      </c>
      <c r="E130" s="15" t="s">
        <v>787</v>
      </c>
      <c r="F130" s="15" t="str">
        <f>_xlfn.IFNA(VLOOKUP(airport_planner_whole_state[[#This Row],[ID]],'NPIAS Class'!A:E,5,FALSE), "State")</f>
        <v>State</v>
      </c>
      <c r="G130" s="15" t="s">
        <v>21</v>
      </c>
      <c r="H130" s="15"/>
      <c r="I130" s="15"/>
      <c r="J130" s="13"/>
      <c r="K130" s="1"/>
      <c r="L130" s="1"/>
      <c r="M130" s="1"/>
    </row>
    <row r="131" spans="1:13" x14ac:dyDescent="0.25">
      <c r="A131" s="15" t="s">
        <v>1072</v>
      </c>
      <c r="B131" s="15" t="s">
        <v>1073</v>
      </c>
      <c r="C131" s="15" t="s">
        <v>1074</v>
      </c>
      <c r="D131" s="15" t="s">
        <v>31</v>
      </c>
      <c r="E131" s="15" t="s">
        <v>1075</v>
      </c>
      <c r="F131" s="15" t="str">
        <f>_xlfn.IFNA(VLOOKUP(airport_planner_whole_state[[#This Row],[ID]],'NPIAS Class'!A:E,5,FALSE), "State")</f>
        <v>State</v>
      </c>
      <c r="G131" s="15" t="s">
        <v>21</v>
      </c>
      <c r="H131" s="15"/>
      <c r="I131" s="15"/>
      <c r="J131" s="13"/>
      <c r="K131" s="1"/>
      <c r="L131" s="1"/>
      <c r="M131" s="1"/>
    </row>
    <row r="132" spans="1:13" x14ac:dyDescent="0.25">
      <c r="A132" s="15" t="s">
        <v>1119</v>
      </c>
      <c r="B132" s="15" t="s">
        <v>1120</v>
      </c>
      <c r="C132" s="15" t="s">
        <v>1121</v>
      </c>
      <c r="D132" s="15" t="s">
        <v>31</v>
      </c>
      <c r="E132" s="15" t="s">
        <v>1122</v>
      </c>
      <c r="F132" s="15" t="str">
        <f>_xlfn.IFNA(VLOOKUP(airport_planner_whole_state[[#This Row],[ID]],'NPIAS Class'!A:E,5,FALSE), "State")</f>
        <v>Local</v>
      </c>
      <c r="G132" s="15" t="s">
        <v>21</v>
      </c>
      <c r="H132" s="15"/>
      <c r="I132" s="15"/>
      <c r="J132" s="13"/>
      <c r="K132" s="1"/>
      <c r="L132" s="1"/>
      <c r="M132" s="1"/>
    </row>
    <row r="133" spans="1:13" x14ac:dyDescent="0.25">
      <c r="A133" s="15" t="s">
        <v>1130</v>
      </c>
      <c r="B133" s="15" t="s">
        <v>1131</v>
      </c>
      <c r="C133" s="15" t="s">
        <v>715</v>
      </c>
      <c r="D133" s="15" t="s">
        <v>31</v>
      </c>
      <c r="E133" s="15" t="s">
        <v>1132</v>
      </c>
      <c r="F133" s="15" t="str">
        <f>_xlfn.IFNA(VLOOKUP(airport_planner_whole_state[[#This Row],[ID]],'NPIAS Class'!A:E,5,FALSE), "State")</f>
        <v>Local</v>
      </c>
      <c r="G133" s="15" t="s">
        <v>21</v>
      </c>
      <c r="H133" s="15"/>
      <c r="I133" s="15"/>
      <c r="J133" s="13"/>
      <c r="K133" s="1"/>
      <c r="L133" s="1"/>
      <c r="M133" s="1"/>
    </row>
    <row r="134" spans="1:13" x14ac:dyDescent="0.25">
      <c r="A134" s="15" t="s">
        <v>1146</v>
      </c>
      <c r="B134" s="15" t="s">
        <v>1147</v>
      </c>
      <c r="C134" s="15" t="s">
        <v>1148</v>
      </c>
      <c r="D134" s="15" t="s">
        <v>31</v>
      </c>
      <c r="E134" s="15" t="s">
        <v>1149</v>
      </c>
      <c r="F134" s="15" t="str">
        <f>_xlfn.IFNA(VLOOKUP(airport_planner_whole_state[[#This Row],[ID]],'NPIAS Class'!A:E,5,FALSE), "State")</f>
        <v>Local</v>
      </c>
      <c r="G134" s="15" t="s">
        <v>21</v>
      </c>
      <c r="H134" s="15"/>
      <c r="I134" s="15"/>
      <c r="J134" s="13"/>
      <c r="K134" s="1"/>
      <c r="L134" s="1"/>
      <c r="M134" s="1"/>
    </row>
    <row r="135" spans="1:13" x14ac:dyDescent="0.25">
      <c r="A135" s="15" t="s">
        <v>59</v>
      </c>
      <c r="B135" s="15" t="s">
        <v>60</v>
      </c>
      <c r="C135" s="15" t="s">
        <v>61</v>
      </c>
      <c r="D135" s="15" t="s">
        <v>60</v>
      </c>
      <c r="E135" s="15" t="s">
        <v>62</v>
      </c>
      <c r="F135" s="15" t="str">
        <f>_xlfn.IFNA(VLOOKUP(airport_planner_whole_state[[#This Row],[ID]],'NPIAS Class'!A:E,5,FALSE), "State")</f>
        <v>State</v>
      </c>
      <c r="G135" s="15" t="s">
        <v>21</v>
      </c>
      <c r="H135" s="15"/>
      <c r="I135" s="15"/>
      <c r="J135" s="13"/>
      <c r="K135" s="1"/>
      <c r="L135" s="1"/>
      <c r="M135" s="1"/>
    </row>
    <row r="136" spans="1:13" x14ac:dyDescent="0.25">
      <c r="A136" s="15" t="s">
        <v>206</v>
      </c>
      <c r="B136" s="15" t="s">
        <v>207</v>
      </c>
      <c r="C136" s="15" t="s">
        <v>208</v>
      </c>
      <c r="D136" s="15" t="s">
        <v>60</v>
      </c>
      <c r="E136" s="15" t="s">
        <v>209</v>
      </c>
      <c r="F136" s="15" t="str">
        <f>_xlfn.IFNA(VLOOKUP(airport_planner_whole_state[[#This Row],[ID]],'NPIAS Class'!A:E,5,FALSE), "State")</f>
        <v>Local</v>
      </c>
      <c r="G136" s="15" t="s">
        <v>21</v>
      </c>
      <c r="H136" s="15"/>
      <c r="I136" s="15"/>
      <c r="J136" s="13"/>
      <c r="K136" s="1"/>
      <c r="L136" s="1"/>
      <c r="M136" s="1"/>
    </row>
    <row r="137" spans="1:13" x14ac:dyDescent="0.25">
      <c r="A137" s="15" t="s">
        <v>313</v>
      </c>
      <c r="B137" s="15" t="s">
        <v>314</v>
      </c>
      <c r="C137" s="15" t="s">
        <v>315</v>
      </c>
      <c r="D137" s="15" t="s">
        <v>60</v>
      </c>
      <c r="E137" s="15" t="s">
        <v>316</v>
      </c>
      <c r="F137" s="15" t="str">
        <f>_xlfn.IFNA(VLOOKUP(airport_planner_whole_state[[#This Row],[ID]],'NPIAS Class'!A:E,5,FALSE), "State")</f>
        <v>Local</v>
      </c>
      <c r="G137" s="15" t="s">
        <v>21</v>
      </c>
      <c r="H137" s="15"/>
      <c r="I137" s="15"/>
      <c r="J137" s="13"/>
      <c r="K137" s="1"/>
      <c r="L137" s="1"/>
      <c r="M137" s="1"/>
    </row>
    <row r="138" spans="1:13" x14ac:dyDescent="0.25">
      <c r="A138" s="15" t="s">
        <v>497</v>
      </c>
      <c r="B138" s="15" t="s">
        <v>498</v>
      </c>
      <c r="C138" s="15" t="s">
        <v>499</v>
      </c>
      <c r="D138" s="15" t="s">
        <v>60</v>
      </c>
      <c r="E138" s="15" t="s">
        <v>500</v>
      </c>
      <c r="F138" s="15" t="str">
        <f>_xlfn.IFNA(VLOOKUP(airport_planner_whole_state[[#This Row],[ID]],'NPIAS Class'!A:E,5,FALSE), "State")</f>
        <v>Local</v>
      </c>
      <c r="G138" s="15" t="s">
        <v>21</v>
      </c>
      <c r="H138" s="15"/>
      <c r="I138" s="15"/>
      <c r="J138" s="13"/>
      <c r="K138" s="1"/>
      <c r="L138" s="1"/>
      <c r="M138" s="1"/>
    </row>
    <row r="139" spans="1:13" x14ac:dyDescent="0.25">
      <c r="A139" s="15" t="s">
        <v>580</v>
      </c>
      <c r="B139" s="15" t="s">
        <v>581</v>
      </c>
      <c r="C139" s="15" t="s">
        <v>582</v>
      </c>
      <c r="D139" s="15" t="s">
        <v>60</v>
      </c>
      <c r="E139" s="15" t="s">
        <v>583</v>
      </c>
      <c r="F139" s="15" t="str">
        <f>_xlfn.IFNA(VLOOKUP(airport_planner_whole_state[[#This Row],[ID]],'NPIAS Class'!A:E,5,FALSE), "State")</f>
        <v>Basic</v>
      </c>
      <c r="G139" s="15" t="s">
        <v>21</v>
      </c>
      <c r="H139" s="15"/>
      <c r="I139" s="15"/>
      <c r="J139" s="13"/>
      <c r="K139" s="1"/>
      <c r="L139" s="1"/>
      <c r="M139" s="1"/>
    </row>
    <row r="140" spans="1:13" x14ac:dyDescent="0.25">
      <c r="A140" s="15" t="s">
        <v>617</v>
      </c>
      <c r="B140" s="15" t="s">
        <v>618</v>
      </c>
      <c r="C140" s="15" t="s">
        <v>619</v>
      </c>
      <c r="D140" s="15" t="s">
        <v>60</v>
      </c>
      <c r="E140" s="15" t="s">
        <v>620</v>
      </c>
      <c r="F140" s="15" t="str">
        <f>_xlfn.IFNA(VLOOKUP(airport_planner_whole_state[[#This Row],[ID]],'NPIAS Class'!A:E,5,FALSE), "State")</f>
        <v>State</v>
      </c>
      <c r="G140" s="15" t="s">
        <v>21</v>
      </c>
      <c r="H140" s="15"/>
      <c r="I140" s="15"/>
      <c r="J140" s="13"/>
      <c r="K140" s="1"/>
      <c r="L140" s="1"/>
      <c r="M140" s="1"/>
    </row>
    <row r="141" spans="1:13" x14ac:dyDescent="0.25">
      <c r="A141" s="15" t="s">
        <v>702</v>
      </c>
      <c r="B141" s="15" t="s">
        <v>703</v>
      </c>
      <c r="C141" s="15" t="s">
        <v>704</v>
      </c>
      <c r="D141" s="15" t="s">
        <v>60</v>
      </c>
      <c r="E141" s="15" t="s">
        <v>705</v>
      </c>
      <c r="F141" s="15" t="str">
        <f>_xlfn.IFNA(VLOOKUP(airport_planner_whole_state[[#This Row],[ID]],'NPIAS Class'!A:E,5,FALSE), "State")</f>
        <v>Basic</v>
      </c>
      <c r="G141" s="15" t="s">
        <v>21</v>
      </c>
      <c r="H141" s="15"/>
      <c r="I141" s="15"/>
      <c r="J141" s="13"/>
      <c r="K141" s="1"/>
      <c r="L141" s="1"/>
      <c r="M141" s="1"/>
    </row>
    <row r="142" spans="1:13" x14ac:dyDescent="0.25">
      <c r="A142" s="15" t="s">
        <v>731</v>
      </c>
      <c r="B142" s="15" t="s">
        <v>732</v>
      </c>
      <c r="C142" s="15" t="s">
        <v>733</v>
      </c>
      <c r="D142" s="15" t="s">
        <v>60</v>
      </c>
      <c r="E142" s="15" t="s">
        <v>734</v>
      </c>
      <c r="F142" s="15" t="str">
        <f>_xlfn.IFNA(VLOOKUP(airport_planner_whole_state[[#This Row],[ID]],'NPIAS Class'!A:E,5,FALSE), "State")</f>
        <v>Local</v>
      </c>
      <c r="G142" s="15" t="s">
        <v>21</v>
      </c>
      <c r="H142" s="15"/>
      <c r="I142" s="15"/>
      <c r="J142" s="13"/>
      <c r="K142" s="1"/>
      <c r="L142" s="1"/>
      <c r="M142" s="1"/>
    </row>
    <row r="143" spans="1:13" x14ac:dyDescent="0.25">
      <c r="A143" s="15" t="s">
        <v>735</v>
      </c>
      <c r="B143" s="15" t="s">
        <v>736</v>
      </c>
      <c r="C143" s="15" t="s">
        <v>619</v>
      </c>
      <c r="D143" s="15" t="s">
        <v>60</v>
      </c>
      <c r="E143" s="15" t="s">
        <v>737</v>
      </c>
      <c r="F143" s="15" t="str">
        <f>_xlfn.IFNA(VLOOKUP(airport_planner_whole_state[[#This Row],[ID]],'NPIAS Class'!A:E,5,FALSE), "State")</f>
        <v>State</v>
      </c>
      <c r="G143" s="15" t="s">
        <v>21</v>
      </c>
      <c r="H143" s="15"/>
      <c r="I143" s="15"/>
      <c r="J143" s="13"/>
      <c r="K143" s="1"/>
      <c r="L143" s="1"/>
      <c r="M143" s="1"/>
    </row>
    <row r="144" spans="1:13" x14ac:dyDescent="0.25">
      <c r="A144" s="15" t="s">
        <v>892</v>
      </c>
      <c r="B144" s="15" t="s">
        <v>893</v>
      </c>
      <c r="C144" s="15" t="s">
        <v>894</v>
      </c>
      <c r="D144" s="15" t="s">
        <v>60</v>
      </c>
      <c r="E144" s="15" t="s">
        <v>895</v>
      </c>
      <c r="F144" s="15" t="str">
        <f>_xlfn.IFNA(VLOOKUP(airport_planner_whole_state[[#This Row],[ID]],'NPIAS Class'!A:E,5,FALSE), "State")</f>
        <v>State</v>
      </c>
      <c r="G144" s="15" t="s">
        <v>21</v>
      </c>
      <c r="H144" s="15"/>
      <c r="I144" s="15"/>
      <c r="J144" s="13"/>
      <c r="K144" s="1"/>
      <c r="L144" s="1"/>
      <c r="M144" s="1"/>
    </row>
    <row r="145" spans="1:13" x14ac:dyDescent="0.25">
      <c r="A145" s="15" t="s">
        <v>910</v>
      </c>
      <c r="B145" s="15" t="s">
        <v>911</v>
      </c>
      <c r="C145" s="15" t="s">
        <v>912</v>
      </c>
      <c r="D145" s="15" t="s">
        <v>60</v>
      </c>
      <c r="E145" s="15" t="s">
        <v>913</v>
      </c>
      <c r="F145" s="15" t="str">
        <f>_xlfn.IFNA(VLOOKUP(airport_planner_whole_state[[#This Row],[ID]],'NPIAS Class'!A:E,5,FALSE), "State")</f>
        <v>State</v>
      </c>
      <c r="G145" s="15" t="s">
        <v>21</v>
      </c>
      <c r="H145" s="15"/>
      <c r="I145" s="15"/>
      <c r="J145" s="13"/>
      <c r="K145" s="1"/>
      <c r="L145" s="1"/>
      <c r="M145" s="1"/>
    </row>
    <row r="146" spans="1:13" x14ac:dyDescent="0.25">
      <c r="A146" s="15" t="s">
        <v>987</v>
      </c>
      <c r="B146" s="15" t="s">
        <v>988</v>
      </c>
      <c r="C146" s="15" t="s">
        <v>894</v>
      </c>
      <c r="D146" s="15" t="s">
        <v>60</v>
      </c>
      <c r="E146" s="15" t="s">
        <v>989</v>
      </c>
      <c r="F146" s="15" t="str">
        <f>_xlfn.IFNA(VLOOKUP(airport_planner_whole_state[[#This Row],[ID]],'NPIAS Class'!A:E,5,FALSE), "State")</f>
        <v>Regional</v>
      </c>
      <c r="G146" s="15" t="s">
        <v>21</v>
      </c>
      <c r="H146" s="15"/>
      <c r="I146" s="15"/>
      <c r="J146" s="13"/>
      <c r="K146" s="1"/>
      <c r="L146" s="1"/>
      <c r="M146" s="1"/>
    </row>
    <row r="147" spans="1:13" x14ac:dyDescent="0.25">
      <c r="A147" s="15" t="s">
        <v>990</v>
      </c>
      <c r="B147" s="15" t="s">
        <v>991</v>
      </c>
      <c r="C147" s="15" t="s">
        <v>992</v>
      </c>
      <c r="D147" s="15" t="s">
        <v>60</v>
      </c>
      <c r="E147" s="15" t="s">
        <v>993</v>
      </c>
      <c r="F147" s="15" t="str">
        <f>_xlfn.IFNA(VLOOKUP(airport_planner_whole_state[[#This Row],[ID]],'NPIAS Class'!A:E,5,FALSE), "State")</f>
        <v>State</v>
      </c>
      <c r="G147" s="15" t="s">
        <v>21</v>
      </c>
      <c r="H147" s="15"/>
      <c r="I147" s="15"/>
      <c r="J147" s="13"/>
      <c r="K147" s="1"/>
      <c r="L147" s="1"/>
      <c r="M147" s="1"/>
    </row>
    <row r="148" spans="1:13" x14ac:dyDescent="0.25">
      <c r="A148" s="15" t="s">
        <v>1003</v>
      </c>
      <c r="B148" s="15" t="s">
        <v>1004</v>
      </c>
      <c r="C148" s="15" t="s">
        <v>1005</v>
      </c>
      <c r="D148" s="15" t="s">
        <v>60</v>
      </c>
      <c r="E148" s="15" t="s">
        <v>1006</v>
      </c>
      <c r="F148" s="15" t="str">
        <f>_xlfn.IFNA(VLOOKUP(airport_planner_whole_state[[#This Row],[ID]],'NPIAS Class'!A:E,5,FALSE), "State")</f>
        <v>Local</v>
      </c>
      <c r="G148" s="15" t="s">
        <v>21</v>
      </c>
      <c r="H148" s="15"/>
      <c r="I148" s="15"/>
      <c r="J148" s="13"/>
      <c r="K148" s="1"/>
      <c r="L148" s="1"/>
      <c r="M148" s="1"/>
    </row>
    <row r="149" spans="1:13" x14ac:dyDescent="0.25">
      <c r="A149" s="15" t="s">
        <v>1127</v>
      </c>
      <c r="B149" s="15" t="s">
        <v>1128</v>
      </c>
      <c r="C149" s="15" t="s">
        <v>704</v>
      </c>
      <c r="D149" s="15" t="s">
        <v>60</v>
      </c>
      <c r="E149" s="15" t="s">
        <v>1129</v>
      </c>
      <c r="F149" s="15" t="str">
        <f>_xlfn.IFNA(VLOOKUP(airport_planner_whole_state[[#This Row],[ID]],'NPIAS Class'!A:E,5,FALSE), "State")</f>
        <v>Basic</v>
      </c>
      <c r="G149" s="15" t="s">
        <v>21</v>
      </c>
      <c r="H149" s="15"/>
      <c r="I149" s="15"/>
      <c r="J149" s="13"/>
      <c r="K149" s="1"/>
      <c r="L149" s="1"/>
      <c r="M149" s="1"/>
    </row>
    <row r="150" spans="1:13" x14ac:dyDescent="0.25">
      <c r="A150" s="15" t="s">
        <v>1144</v>
      </c>
      <c r="B150" s="15" t="s">
        <v>1145</v>
      </c>
      <c r="C150" s="15" t="s">
        <v>582</v>
      </c>
      <c r="D150" s="15" t="s">
        <v>60</v>
      </c>
      <c r="E150" s="15" t="s">
        <v>1145</v>
      </c>
      <c r="F150" s="15" t="str">
        <f>_xlfn.IFNA(VLOOKUP(airport_planner_whole_state[[#This Row],[ID]],'NPIAS Class'!A:E,5,FALSE), "State")</f>
        <v>State</v>
      </c>
      <c r="G150" s="15" t="s">
        <v>21</v>
      </c>
      <c r="H150" s="15"/>
      <c r="I150" s="15"/>
      <c r="J150" s="13"/>
      <c r="K150" s="1"/>
      <c r="L150" s="1"/>
      <c r="M150" s="1"/>
    </row>
    <row r="151" spans="1:13" x14ac:dyDescent="0.25">
      <c r="A151" s="15" t="s">
        <v>1181</v>
      </c>
      <c r="B151" s="15" t="s">
        <v>1182</v>
      </c>
      <c r="C151" s="15" t="s">
        <v>1183</v>
      </c>
      <c r="D151" s="15" t="s">
        <v>60</v>
      </c>
      <c r="E151" s="15" t="s">
        <v>1184</v>
      </c>
      <c r="F151" s="15" t="str">
        <f>_xlfn.IFNA(VLOOKUP(airport_planner_whole_state[[#This Row],[ID]],'NPIAS Class'!A:E,5,FALSE), "State")</f>
        <v>Basic</v>
      </c>
      <c r="G151" s="15" t="s">
        <v>21</v>
      </c>
      <c r="H151" s="15"/>
      <c r="I151" s="15"/>
      <c r="J151" s="13"/>
      <c r="K151" s="1"/>
      <c r="L151" s="1"/>
      <c r="M151" s="1"/>
    </row>
    <row r="152" spans="1:13" x14ac:dyDescent="0.25">
      <c r="A152" s="15" t="s">
        <v>349</v>
      </c>
      <c r="B152" s="15" t="s">
        <v>156</v>
      </c>
      <c r="C152" s="15" t="s">
        <v>156</v>
      </c>
      <c r="D152" s="15" t="s">
        <v>156</v>
      </c>
      <c r="E152" s="15" t="s">
        <v>350</v>
      </c>
      <c r="F152" s="15" t="str">
        <f>_xlfn.IFNA(VLOOKUP(airport_planner_whole_state[[#This Row],[ID]],'NPIAS Class'!A:E,5,FALSE), "State")</f>
        <v>State</v>
      </c>
      <c r="G152" s="15" t="s">
        <v>21</v>
      </c>
      <c r="H152" s="15"/>
      <c r="I152" s="15"/>
      <c r="J152" s="13"/>
      <c r="K152" s="1"/>
      <c r="L152" s="1"/>
      <c r="M152" s="1"/>
    </row>
    <row r="153" spans="1:13" x14ac:dyDescent="0.25">
      <c r="A153" s="15" t="s">
        <v>360</v>
      </c>
      <c r="B153" s="15" t="s">
        <v>361</v>
      </c>
      <c r="C153" s="15" t="s">
        <v>362</v>
      </c>
      <c r="D153" s="15" t="s">
        <v>156</v>
      </c>
      <c r="E153" s="15" t="s">
        <v>363</v>
      </c>
      <c r="F153" s="15" t="str">
        <f>_xlfn.IFNA(VLOOKUP(airport_planner_whole_state[[#This Row],[ID]],'NPIAS Class'!A:E,5,FALSE), "State")</f>
        <v>State</v>
      </c>
      <c r="G153" s="15" t="s">
        <v>21</v>
      </c>
      <c r="H153" s="15"/>
      <c r="I153" s="15"/>
      <c r="J153" s="13"/>
      <c r="K153" s="1"/>
      <c r="L153" s="1"/>
      <c r="M153" s="1"/>
    </row>
    <row r="154" spans="1:13" x14ac:dyDescent="0.25">
      <c r="A154" s="15" t="s">
        <v>813</v>
      </c>
      <c r="B154" s="15" t="s">
        <v>814</v>
      </c>
      <c r="C154" s="15" t="s">
        <v>815</v>
      </c>
      <c r="D154" s="15" t="s">
        <v>156</v>
      </c>
      <c r="E154" s="15" t="s">
        <v>816</v>
      </c>
      <c r="F154" s="15" t="str">
        <f>_xlfn.IFNA(VLOOKUP(airport_planner_whole_state[[#This Row],[ID]],'NPIAS Class'!A:E,5,FALSE), "State")</f>
        <v>State</v>
      </c>
      <c r="G154" s="15" t="s">
        <v>21</v>
      </c>
      <c r="H154" s="15"/>
      <c r="I154" s="15"/>
      <c r="J154" s="13"/>
      <c r="K154" s="1"/>
      <c r="L154" s="1"/>
      <c r="M154" s="1"/>
    </row>
    <row r="155" spans="1:13" x14ac:dyDescent="0.25">
      <c r="A155" s="15" t="s">
        <v>896</v>
      </c>
      <c r="B155" s="15" t="s">
        <v>897</v>
      </c>
      <c r="C155" s="15" t="s">
        <v>898</v>
      </c>
      <c r="D155" s="15" t="s">
        <v>156</v>
      </c>
      <c r="E155" s="15" t="s">
        <v>899</v>
      </c>
      <c r="F155" s="15" t="str">
        <f>_xlfn.IFNA(VLOOKUP(airport_planner_whole_state[[#This Row],[ID]],'NPIAS Class'!A:E,5,FALSE), "State")</f>
        <v>Unclassified</v>
      </c>
      <c r="G155" s="15" t="s">
        <v>21</v>
      </c>
      <c r="H155" s="15"/>
      <c r="I155" s="15"/>
      <c r="J155" s="13"/>
      <c r="K155" s="1"/>
      <c r="L155" s="1"/>
      <c r="M155" s="1"/>
    </row>
    <row r="156" spans="1:13" x14ac:dyDescent="0.25">
      <c r="A156" s="15" t="s">
        <v>947</v>
      </c>
      <c r="B156" s="15" t="s">
        <v>948</v>
      </c>
      <c r="C156" s="15" t="s">
        <v>815</v>
      </c>
      <c r="D156" s="15" t="s">
        <v>156</v>
      </c>
      <c r="E156" s="15" t="s">
        <v>949</v>
      </c>
      <c r="F156" s="15" t="str">
        <f>_xlfn.IFNA(VLOOKUP(airport_planner_whole_state[[#This Row],[ID]],'NPIAS Class'!A:E,5,FALSE), "State")</f>
        <v>State</v>
      </c>
      <c r="G156" s="15" t="s">
        <v>21</v>
      </c>
      <c r="H156" s="15"/>
      <c r="I156" s="15"/>
      <c r="J156" s="13"/>
      <c r="K156" s="1"/>
      <c r="L156" s="1"/>
      <c r="M156" s="1"/>
    </row>
    <row r="157" spans="1:13" x14ac:dyDescent="0.25">
      <c r="A157" s="15" t="s">
        <v>976</v>
      </c>
      <c r="B157" s="15" t="s">
        <v>977</v>
      </c>
      <c r="C157" s="15" t="s">
        <v>978</v>
      </c>
      <c r="D157" s="15" t="s">
        <v>156</v>
      </c>
      <c r="E157" s="15" t="s">
        <v>979</v>
      </c>
      <c r="F157" s="15" t="str">
        <f>_xlfn.IFNA(VLOOKUP(airport_planner_whole_state[[#This Row],[ID]],'NPIAS Class'!A:E,5,FALSE), "State")</f>
        <v>State</v>
      </c>
      <c r="G157" s="15" t="s">
        <v>21</v>
      </c>
      <c r="H157" s="15"/>
      <c r="I157" s="15"/>
      <c r="J157" s="13"/>
      <c r="K157" s="1"/>
      <c r="L157" s="1"/>
      <c r="M157" s="1"/>
    </row>
    <row r="158" spans="1:13" x14ac:dyDescent="0.25">
      <c r="A158" s="15" t="s">
        <v>1041</v>
      </c>
      <c r="B158" s="15" t="s">
        <v>1042</v>
      </c>
      <c r="C158" s="15" t="s">
        <v>1043</v>
      </c>
      <c r="D158" s="15" t="s">
        <v>156</v>
      </c>
      <c r="E158" s="15" t="s">
        <v>1044</v>
      </c>
      <c r="F158" s="15" t="str">
        <f>_xlfn.IFNA(VLOOKUP(airport_planner_whole_state[[#This Row],[ID]],'NPIAS Class'!A:E,5,FALSE), "State")</f>
        <v>Basic</v>
      </c>
      <c r="G158" s="15" t="s">
        <v>21</v>
      </c>
      <c r="H158" s="15"/>
      <c r="I158" s="15"/>
      <c r="J158" s="13"/>
      <c r="K158" s="1"/>
      <c r="L158" s="1"/>
      <c r="M158" s="1"/>
    </row>
    <row r="159" spans="1:13" x14ac:dyDescent="0.25">
      <c r="A159" s="15" t="s">
        <v>1098</v>
      </c>
      <c r="B159" s="15" t="s">
        <v>1099</v>
      </c>
      <c r="C159" s="15" t="s">
        <v>1100</v>
      </c>
      <c r="D159" s="15" t="s">
        <v>156</v>
      </c>
      <c r="E159" s="15" t="s">
        <v>1101</v>
      </c>
      <c r="F159" s="15" t="str">
        <f>_xlfn.IFNA(VLOOKUP(airport_planner_whole_state[[#This Row],[ID]],'NPIAS Class'!A:E,5,FALSE), "State")</f>
        <v>State</v>
      </c>
      <c r="G159" s="15" t="s">
        <v>21</v>
      </c>
      <c r="H159" s="15"/>
      <c r="I159" s="15"/>
      <c r="J159" s="13"/>
      <c r="K159" s="1"/>
      <c r="L159" s="1"/>
      <c r="M159" s="1"/>
    </row>
    <row r="160" spans="1:13" x14ac:dyDescent="0.25">
      <c r="A160" s="15" t="s">
        <v>1197</v>
      </c>
      <c r="B160" s="15" t="s">
        <v>1198</v>
      </c>
      <c r="C160" s="15" t="s">
        <v>1199</v>
      </c>
      <c r="D160" s="15" t="s">
        <v>156</v>
      </c>
      <c r="E160" s="15" t="s">
        <v>1200</v>
      </c>
      <c r="F160" s="15" t="str">
        <f>_xlfn.IFNA(VLOOKUP(airport_planner_whole_state[[#This Row],[ID]],'NPIAS Class'!A:E,5,FALSE), "State")</f>
        <v>Unclassified</v>
      </c>
      <c r="G160" s="15" t="s">
        <v>21</v>
      </c>
      <c r="H160" s="15"/>
      <c r="I160" s="15"/>
      <c r="J160" s="13"/>
      <c r="K160" s="1"/>
      <c r="L160" s="1"/>
      <c r="M160" s="1"/>
    </row>
    <row r="161" spans="1:13" x14ac:dyDescent="0.25">
      <c r="A161" s="15" t="s">
        <v>1207</v>
      </c>
      <c r="B161" s="15" t="s">
        <v>1100</v>
      </c>
      <c r="C161" s="15" t="s">
        <v>1100</v>
      </c>
      <c r="D161" s="15" t="s">
        <v>156</v>
      </c>
      <c r="E161" s="15" t="s">
        <v>1208</v>
      </c>
      <c r="F161" s="15" t="str">
        <f>_xlfn.IFNA(VLOOKUP(airport_planner_whole_state[[#This Row],[ID]],'NPIAS Class'!A:E,5,FALSE), "State")</f>
        <v>State</v>
      </c>
      <c r="G161" s="15" t="s">
        <v>21</v>
      </c>
      <c r="H161" s="15"/>
      <c r="I161" s="15"/>
      <c r="J161" s="13"/>
      <c r="K161" s="1"/>
      <c r="L161" s="1"/>
      <c r="M161" s="1"/>
    </row>
    <row r="162" spans="1:13" x14ac:dyDescent="0.25">
      <c r="A162" s="15" t="s">
        <v>49</v>
      </c>
      <c r="B162" s="15" t="s">
        <v>50</v>
      </c>
      <c r="C162" s="15" t="s">
        <v>51</v>
      </c>
      <c r="D162" s="15" t="s">
        <v>52</v>
      </c>
      <c r="E162" s="15" t="s">
        <v>53</v>
      </c>
      <c r="F162" s="15" t="str">
        <f>_xlfn.IFNA(VLOOKUP(airport_planner_whole_state[[#This Row],[ID]],'NPIAS Class'!A:E,5,FALSE), "State")</f>
        <v>Local</v>
      </c>
      <c r="G162" s="15" t="s">
        <v>21</v>
      </c>
      <c r="H162" s="15"/>
      <c r="I162" s="15"/>
      <c r="J162" s="13"/>
      <c r="K162" s="1"/>
      <c r="L162" s="1"/>
      <c r="M162" s="1"/>
    </row>
    <row r="163" spans="1:13" x14ac:dyDescent="0.25">
      <c r="A163" s="15" t="s">
        <v>543</v>
      </c>
      <c r="B163" s="15" t="s">
        <v>544</v>
      </c>
      <c r="C163" s="15" t="s">
        <v>545</v>
      </c>
      <c r="D163" s="15" t="s">
        <v>52</v>
      </c>
      <c r="E163" s="15" t="s">
        <v>546</v>
      </c>
      <c r="F163" s="15" t="str">
        <f>_xlfn.IFNA(VLOOKUP(airport_planner_whole_state[[#This Row],[ID]],'NPIAS Class'!A:E,5,FALSE), "State")</f>
        <v>State</v>
      </c>
      <c r="G163" s="15" t="s">
        <v>21</v>
      </c>
      <c r="H163" s="15"/>
      <c r="I163" s="15"/>
      <c r="J163" s="13"/>
      <c r="K163" s="1"/>
      <c r="L163" s="1"/>
      <c r="M163" s="1"/>
    </row>
    <row r="164" spans="1:13" x14ac:dyDescent="0.25">
      <c r="A164" s="15" t="s">
        <v>607</v>
      </c>
      <c r="B164" s="15" t="s">
        <v>608</v>
      </c>
      <c r="C164" s="15" t="s">
        <v>52</v>
      </c>
      <c r="D164" s="15" t="s">
        <v>52</v>
      </c>
      <c r="E164" s="15" t="s">
        <v>608</v>
      </c>
      <c r="F164" s="15" t="str">
        <f>_xlfn.IFNA(VLOOKUP(airport_planner_whole_state[[#This Row],[ID]],'NPIAS Class'!A:E,5,FALSE), "State")</f>
        <v>Unclassified</v>
      </c>
      <c r="G164" s="15" t="s">
        <v>21</v>
      </c>
      <c r="H164" s="15"/>
      <c r="I164" s="15"/>
      <c r="J164" s="13"/>
      <c r="K164" s="1"/>
      <c r="L164" s="1"/>
      <c r="M164" s="1"/>
    </row>
    <row r="165" spans="1:13" x14ac:dyDescent="0.25">
      <c r="A165" s="15" t="s">
        <v>831</v>
      </c>
      <c r="B165" s="15" t="s">
        <v>832</v>
      </c>
      <c r="C165" s="15" t="s">
        <v>51</v>
      </c>
      <c r="D165" s="15" t="s">
        <v>52</v>
      </c>
      <c r="E165" s="15" t="s">
        <v>833</v>
      </c>
      <c r="F165" s="15" t="str">
        <f>_xlfn.IFNA(VLOOKUP(airport_planner_whole_state[[#This Row],[ID]],'NPIAS Class'!A:E,5,FALSE), "State")</f>
        <v>State</v>
      </c>
      <c r="G165" s="15" t="s">
        <v>21</v>
      </c>
      <c r="H165" s="15"/>
      <c r="I165" s="15"/>
      <c r="J165" s="13"/>
      <c r="K165" s="1"/>
      <c r="L165" s="1"/>
      <c r="M165" s="1"/>
    </row>
    <row r="166" spans="1:13" x14ac:dyDescent="0.25">
      <c r="A166" s="15" t="s">
        <v>874</v>
      </c>
      <c r="B166" s="15" t="s">
        <v>875</v>
      </c>
      <c r="C166" s="15" t="s">
        <v>876</v>
      </c>
      <c r="D166" s="15" t="s">
        <v>52</v>
      </c>
      <c r="E166" s="15" t="s">
        <v>877</v>
      </c>
      <c r="F166" s="15" t="str">
        <f>_xlfn.IFNA(VLOOKUP(airport_planner_whole_state[[#This Row],[ID]],'NPIAS Class'!A:E,5,FALSE), "State")</f>
        <v>Local</v>
      </c>
      <c r="G166" s="15" t="s">
        <v>21</v>
      </c>
      <c r="H166" s="15"/>
      <c r="I166" s="15"/>
      <c r="J166" s="13"/>
      <c r="K166" s="1"/>
      <c r="L166" s="1"/>
      <c r="M166" s="1"/>
    </row>
    <row r="167" spans="1:13" x14ac:dyDescent="0.25">
      <c r="A167" s="15" t="s">
        <v>1039</v>
      </c>
      <c r="B167" s="15" t="s">
        <v>876</v>
      </c>
      <c r="C167" s="15" t="s">
        <v>876</v>
      </c>
      <c r="D167" s="15" t="s">
        <v>52</v>
      </c>
      <c r="E167" s="15" t="s">
        <v>1040</v>
      </c>
      <c r="F167" s="15" t="str">
        <f>_xlfn.IFNA(VLOOKUP(airport_planner_whole_state[[#This Row],[ID]],'NPIAS Class'!A:E,5,FALSE), "State")</f>
        <v>State</v>
      </c>
      <c r="G167" s="15" t="s">
        <v>21</v>
      </c>
      <c r="H167" s="15"/>
      <c r="I167" s="15"/>
      <c r="J167" s="13"/>
      <c r="K167" s="1"/>
      <c r="L167" s="1"/>
      <c r="M167" s="1"/>
    </row>
    <row r="168" spans="1:13" x14ac:dyDescent="0.25">
      <c r="A168" s="15" t="s">
        <v>1177</v>
      </c>
      <c r="B168" s="15" t="s">
        <v>1178</v>
      </c>
      <c r="C168" s="15" t="s">
        <v>1179</v>
      </c>
      <c r="D168" s="15" t="s">
        <v>52</v>
      </c>
      <c r="E168" s="15" t="s">
        <v>1180</v>
      </c>
      <c r="F168" s="15" t="str">
        <f>_xlfn.IFNA(VLOOKUP(airport_planner_whole_state[[#This Row],[ID]],'NPIAS Class'!A:E,5,FALSE), "State")</f>
        <v>Basic</v>
      </c>
      <c r="G168" s="15" t="s">
        <v>21</v>
      </c>
      <c r="H168" s="15"/>
      <c r="I168" s="15"/>
      <c r="J168" s="13"/>
      <c r="K168" s="1"/>
      <c r="L168" s="1"/>
      <c r="M168" s="1"/>
    </row>
    <row r="169" spans="1:13" x14ac:dyDescent="0.25">
      <c r="A169" s="15" t="s">
        <v>16</v>
      </c>
      <c r="B169" s="15" t="s">
        <v>17</v>
      </c>
      <c r="C169" s="15" t="s">
        <v>18</v>
      </c>
      <c r="D169" s="15" t="s">
        <v>19</v>
      </c>
      <c r="E169" s="15" t="s">
        <v>20</v>
      </c>
      <c r="F169" s="15" t="str">
        <f>_xlfn.IFNA(VLOOKUP(airport_planner_whole_state[[#This Row],[ID]],'NPIAS Class'!A:E,5,FALSE), "State")</f>
        <v>State</v>
      </c>
      <c r="G169" s="15" t="s">
        <v>21</v>
      </c>
      <c r="H169" s="15"/>
      <c r="I169" s="15"/>
      <c r="J169" s="13"/>
      <c r="K169" s="1"/>
      <c r="L169" s="1"/>
      <c r="M169" s="1"/>
    </row>
    <row r="170" spans="1:13" x14ac:dyDescent="0.25">
      <c r="A170" s="15" t="s">
        <v>257</v>
      </c>
      <c r="B170" s="15" t="s">
        <v>258</v>
      </c>
      <c r="C170" s="15" t="s">
        <v>259</v>
      </c>
      <c r="D170" s="15" t="s">
        <v>19</v>
      </c>
      <c r="E170" s="15" t="s">
        <v>260</v>
      </c>
      <c r="F170" s="15" t="str">
        <f>_xlfn.IFNA(VLOOKUP(airport_planner_whole_state[[#This Row],[ID]],'NPIAS Class'!A:E,5,FALSE), "State")</f>
        <v>Local</v>
      </c>
      <c r="G170" s="15" t="s">
        <v>21</v>
      </c>
      <c r="H170" s="15"/>
      <c r="I170" s="15"/>
      <c r="J170" s="13"/>
      <c r="K170" s="1"/>
      <c r="L170" s="1"/>
      <c r="M170" s="1"/>
    </row>
    <row r="171" spans="1:13" x14ac:dyDescent="0.25">
      <c r="A171" s="15" t="s">
        <v>463</v>
      </c>
      <c r="B171" s="15" t="s">
        <v>464</v>
      </c>
      <c r="C171" s="15" t="s">
        <v>465</v>
      </c>
      <c r="D171" s="15" t="s">
        <v>19</v>
      </c>
      <c r="E171" s="15" t="s">
        <v>466</v>
      </c>
      <c r="F171" s="15" t="str">
        <f>_xlfn.IFNA(VLOOKUP(airport_planner_whole_state[[#This Row],[ID]],'NPIAS Class'!A:E,5,FALSE), "State")</f>
        <v>State</v>
      </c>
      <c r="G171" s="15" t="s">
        <v>21</v>
      </c>
      <c r="H171" s="15"/>
      <c r="I171" s="15"/>
      <c r="J171" s="13"/>
      <c r="K171" s="1"/>
      <c r="L171" s="1"/>
      <c r="M171" s="1"/>
    </row>
    <row r="172" spans="1:13" x14ac:dyDescent="0.25">
      <c r="A172" s="15" t="s">
        <v>553</v>
      </c>
      <c r="B172" s="15" t="s">
        <v>554</v>
      </c>
      <c r="C172" s="15" t="s">
        <v>146</v>
      </c>
      <c r="D172" s="15" t="s">
        <v>19</v>
      </c>
      <c r="E172" s="15" t="s">
        <v>554</v>
      </c>
      <c r="F172" s="15" t="str">
        <f>_xlfn.IFNA(VLOOKUP(airport_planner_whole_state[[#This Row],[ID]],'NPIAS Class'!A:E,5,FALSE), "State")</f>
        <v>State</v>
      </c>
      <c r="G172" s="15" t="s">
        <v>21</v>
      </c>
      <c r="H172" s="15"/>
      <c r="I172" s="15"/>
      <c r="J172" s="13"/>
      <c r="K172" s="1"/>
      <c r="L172" s="1"/>
      <c r="M172" s="1"/>
    </row>
    <row r="173" spans="1:13" x14ac:dyDescent="0.25">
      <c r="A173" s="15" t="s">
        <v>568</v>
      </c>
      <c r="B173" s="15" t="s">
        <v>569</v>
      </c>
      <c r="C173" s="15" t="s">
        <v>570</v>
      </c>
      <c r="D173" s="15" t="s">
        <v>19</v>
      </c>
      <c r="E173" s="15" t="s">
        <v>571</v>
      </c>
      <c r="F173" s="15" t="str">
        <f>_xlfn.IFNA(VLOOKUP(airport_planner_whole_state[[#This Row],[ID]],'NPIAS Class'!A:E,5,FALSE), "State")</f>
        <v>Unclassified</v>
      </c>
      <c r="G173" s="15" t="s">
        <v>21</v>
      </c>
      <c r="H173" s="15"/>
      <c r="I173" s="15"/>
      <c r="J173" s="13"/>
      <c r="K173" s="1"/>
      <c r="L173" s="1"/>
      <c r="M173" s="1"/>
    </row>
    <row r="174" spans="1:13" x14ac:dyDescent="0.25">
      <c r="A174" s="15" t="s">
        <v>613</v>
      </c>
      <c r="B174" s="15" t="s">
        <v>614</v>
      </c>
      <c r="C174" s="15" t="s">
        <v>615</v>
      </c>
      <c r="D174" s="15" t="s">
        <v>19</v>
      </c>
      <c r="E174" s="15" t="s">
        <v>616</v>
      </c>
      <c r="F174" s="15" t="str">
        <f>_xlfn.IFNA(VLOOKUP(airport_planner_whole_state[[#This Row],[ID]],'NPIAS Class'!A:E,5,FALSE), "State")</f>
        <v>Local</v>
      </c>
      <c r="G174" s="15" t="s">
        <v>21</v>
      </c>
      <c r="H174" s="15"/>
      <c r="I174" s="15"/>
      <c r="J174" s="13"/>
      <c r="K174" s="1"/>
      <c r="L174" s="1"/>
      <c r="M174" s="1"/>
    </row>
    <row r="175" spans="1:13" x14ac:dyDescent="0.25">
      <c r="A175" s="15" t="s">
        <v>834</v>
      </c>
      <c r="B175" s="15" t="s">
        <v>835</v>
      </c>
      <c r="C175" s="15" t="s">
        <v>836</v>
      </c>
      <c r="D175" s="15" t="s">
        <v>19</v>
      </c>
      <c r="E175" s="15" t="s">
        <v>837</v>
      </c>
      <c r="F175" s="15" t="str">
        <f>_xlfn.IFNA(VLOOKUP(airport_planner_whole_state[[#This Row],[ID]],'NPIAS Class'!A:E,5,FALSE), "State")</f>
        <v>Local</v>
      </c>
      <c r="G175" s="15" t="s">
        <v>21</v>
      </c>
      <c r="H175" s="15"/>
      <c r="I175" s="15"/>
      <c r="J175" s="13"/>
      <c r="K175" s="1"/>
      <c r="L175" s="1"/>
      <c r="M175" s="1"/>
    </row>
    <row r="176" spans="1:13" x14ac:dyDescent="0.25">
      <c r="A176" s="15" t="s">
        <v>847</v>
      </c>
      <c r="B176" s="15" t="s">
        <v>848</v>
      </c>
      <c r="C176" s="15" t="s">
        <v>849</v>
      </c>
      <c r="D176" s="15" t="s">
        <v>19</v>
      </c>
      <c r="E176" s="15" t="s">
        <v>850</v>
      </c>
      <c r="F176" s="15" t="str">
        <f>_xlfn.IFNA(VLOOKUP(airport_planner_whole_state[[#This Row],[ID]],'NPIAS Class'!A:E,5,FALSE), "State")</f>
        <v>Local</v>
      </c>
      <c r="G176" s="15" t="s">
        <v>21</v>
      </c>
      <c r="H176" s="15"/>
      <c r="I176" s="15"/>
      <c r="J176" s="13"/>
      <c r="K176" s="1"/>
      <c r="L176" s="1"/>
      <c r="M176" s="1"/>
    </row>
    <row r="177" spans="1:13" x14ac:dyDescent="0.25">
      <c r="A177" s="15" t="s">
        <v>853</v>
      </c>
      <c r="B177" s="15" t="s">
        <v>854</v>
      </c>
      <c r="C177" s="15" t="s">
        <v>855</v>
      </c>
      <c r="D177" s="15" t="s">
        <v>19</v>
      </c>
      <c r="E177" s="15" t="s">
        <v>856</v>
      </c>
      <c r="F177" s="15" t="str">
        <f>_xlfn.IFNA(VLOOKUP(airport_planner_whole_state[[#This Row],[ID]],'NPIAS Class'!A:E,5,FALSE), "State")</f>
        <v>Local</v>
      </c>
      <c r="G177" s="15" t="s">
        <v>21</v>
      </c>
      <c r="H177" s="15"/>
      <c r="I177" s="15"/>
      <c r="J177" s="13"/>
      <c r="K177" s="1"/>
      <c r="L177" s="1"/>
      <c r="M177" s="1"/>
    </row>
    <row r="178" spans="1:13" x14ac:dyDescent="0.25">
      <c r="A178" s="15" t="s">
        <v>931</v>
      </c>
      <c r="B178" s="15" t="s">
        <v>932</v>
      </c>
      <c r="C178" s="15" t="s">
        <v>933</v>
      </c>
      <c r="D178" s="15" t="s">
        <v>19</v>
      </c>
      <c r="E178" s="15" t="s">
        <v>934</v>
      </c>
      <c r="F178" s="15" t="str">
        <f>_xlfn.IFNA(VLOOKUP(airport_planner_whole_state[[#This Row],[ID]],'NPIAS Class'!A:E,5,FALSE), "State")</f>
        <v>Unclassified</v>
      </c>
      <c r="G178" s="15" t="s">
        <v>21</v>
      </c>
      <c r="H178" s="15"/>
      <c r="I178" s="15"/>
      <c r="J178" s="13"/>
      <c r="K178" s="1"/>
      <c r="L178" s="1"/>
      <c r="M178" s="1"/>
    </row>
    <row r="179" spans="1:13" x14ac:dyDescent="0.25">
      <c r="A179" s="15" t="s">
        <v>943</v>
      </c>
      <c r="B179" s="15" t="s">
        <v>944</v>
      </c>
      <c r="C179" s="15" t="s">
        <v>945</v>
      </c>
      <c r="D179" s="15" t="s">
        <v>19</v>
      </c>
      <c r="E179" s="15" t="s">
        <v>946</v>
      </c>
      <c r="F179" s="15" t="str">
        <f>_xlfn.IFNA(VLOOKUP(airport_planner_whole_state[[#This Row],[ID]],'NPIAS Class'!A:E,5,FALSE), "State")</f>
        <v>Basic</v>
      </c>
      <c r="G179" s="15" t="s">
        <v>21</v>
      </c>
      <c r="H179" s="15"/>
      <c r="I179" s="15"/>
      <c r="J179" s="13"/>
      <c r="K179" s="1"/>
      <c r="L179" s="1"/>
      <c r="M179" s="1"/>
    </row>
    <row r="180" spans="1:13" x14ac:dyDescent="0.25">
      <c r="A180" s="15" t="s">
        <v>1011</v>
      </c>
      <c r="B180" s="15" t="s">
        <v>1012</v>
      </c>
      <c r="C180" s="15" t="s">
        <v>146</v>
      </c>
      <c r="D180" s="15" t="s">
        <v>19</v>
      </c>
      <c r="E180" s="15" t="s">
        <v>1013</v>
      </c>
      <c r="F180" s="15" t="str">
        <f>_xlfn.IFNA(VLOOKUP(airport_planner_whole_state[[#This Row],[ID]],'NPIAS Class'!A:E,5,FALSE), "State")</f>
        <v>State</v>
      </c>
      <c r="G180" s="15" t="s">
        <v>21</v>
      </c>
      <c r="H180" s="15"/>
      <c r="I180" s="15"/>
      <c r="J180" s="13"/>
      <c r="K180" s="1"/>
      <c r="L180" s="1"/>
      <c r="M180" s="1"/>
    </row>
    <row r="181" spans="1:13" x14ac:dyDescent="0.25">
      <c r="A181" s="15" t="s">
        <v>1014</v>
      </c>
      <c r="B181" s="15" t="s">
        <v>1015</v>
      </c>
      <c r="C181" s="15" t="s">
        <v>18</v>
      </c>
      <c r="D181" s="15" t="s">
        <v>19</v>
      </c>
      <c r="E181" s="15" t="s">
        <v>1016</v>
      </c>
      <c r="F181" s="15" t="str">
        <f>_xlfn.IFNA(VLOOKUP(airport_planner_whole_state[[#This Row],[ID]],'NPIAS Class'!A:E,5,FALSE), "State")</f>
        <v>Regional</v>
      </c>
      <c r="G181" s="15" t="s">
        <v>21</v>
      </c>
      <c r="H181" s="15"/>
      <c r="I181" s="15"/>
      <c r="J181" s="13"/>
      <c r="K181" s="1"/>
      <c r="L181" s="1"/>
      <c r="M181" s="1"/>
    </row>
    <row r="182" spans="1:13" x14ac:dyDescent="0.25">
      <c r="A182" s="15" t="s">
        <v>1035</v>
      </c>
      <c r="B182" s="15" t="s">
        <v>1036</v>
      </c>
      <c r="C182" s="15" t="s">
        <v>1037</v>
      </c>
      <c r="D182" s="15" t="s">
        <v>19</v>
      </c>
      <c r="E182" s="15" t="s">
        <v>1038</v>
      </c>
      <c r="F182" s="15" t="str">
        <f>_xlfn.IFNA(VLOOKUP(airport_planner_whole_state[[#This Row],[ID]],'NPIAS Class'!A:E,5,FALSE), "State")</f>
        <v>Local</v>
      </c>
      <c r="G182" s="15" t="s">
        <v>21</v>
      </c>
      <c r="H182" s="15"/>
      <c r="I182" s="15"/>
      <c r="J182" s="13"/>
      <c r="K182" s="1"/>
      <c r="L182" s="1"/>
      <c r="M182" s="1"/>
    </row>
    <row r="183" spans="1:13" x14ac:dyDescent="0.25">
      <c r="A183" s="15" t="s">
        <v>1090</v>
      </c>
      <c r="B183" s="15" t="s">
        <v>1091</v>
      </c>
      <c r="C183" s="15" t="s">
        <v>1092</v>
      </c>
      <c r="D183" s="15" t="s">
        <v>19</v>
      </c>
      <c r="E183" s="15" t="s">
        <v>1093</v>
      </c>
      <c r="F183" s="15" t="str">
        <f>_xlfn.IFNA(VLOOKUP(airport_planner_whole_state[[#This Row],[ID]],'NPIAS Class'!A:E,5,FALSE), "State")</f>
        <v>Basic</v>
      </c>
      <c r="G183" s="15" t="s">
        <v>21</v>
      </c>
      <c r="H183" s="15"/>
      <c r="I183" s="15"/>
      <c r="J183" s="13"/>
      <c r="K183" s="1"/>
      <c r="L183" s="1"/>
      <c r="M183" s="1"/>
    </row>
    <row r="184" spans="1:13" x14ac:dyDescent="0.25">
      <c r="A184" s="15" t="s">
        <v>1112</v>
      </c>
      <c r="B184" s="15" t="s">
        <v>1113</v>
      </c>
      <c r="C184" s="15" t="s">
        <v>19</v>
      </c>
      <c r="D184" s="15" t="s">
        <v>19</v>
      </c>
      <c r="E184" s="15" t="s">
        <v>1114</v>
      </c>
      <c r="F184" s="15" t="str">
        <f>_xlfn.IFNA(VLOOKUP(airport_planner_whole_state[[#This Row],[ID]],'NPIAS Class'!A:E,5,FALSE), "State")</f>
        <v>Local</v>
      </c>
      <c r="G184" s="15" t="s">
        <v>21</v>
      </c>
      <c r="H184" s="15"/>
      <c r="I184" s="15"/>
      <c r="J184" s="13"/>
      <c r="K184" s="1"/>
      <c r="L184" s="1"/>
      <c r="M184" s="1"/>
    </row>
    <row r="185" spans="1:13" x14ac:dyDescent="0.25">
      <c r="A185" s="15" t="s">
        <v>1150</v>
      </c>
      <c r="B185" s="15" t="s">
        <v>1151</v>
      </c>
      <c r="C185" s="15" t="s">
        <v>1152</v>
      </c>
      <c r="D185" s="15" t="s">
        <v>19</v>
      </c>
      <c r="E185" s="15" t="s">
        <v>1153</v>
      </c>
      <c r="F185" s="15" t="str">
        <f>_xlfn.IFNA(VLOOKUP(airport_planner_whole_state[[#This Row],[ID]],'NPIAS Class'!A:E,5,FALSE), "State")</f>
        <v>State</v>
      </c>
      <c r="G185" s="15" t="s">
        <v>21</v>
      </c>
      <c r="H185" s="15"/>
      <c r="I185" s="15"/>
      <c r="J185" s="13"/>
      <c r="K185" s="1"/>
      <c r="L185" s="1"/>
      <c r="M185" s="1"/>
    </row>
    <row r="186" spans="1:13" ht="30" x14ac:dyDescent="0.25">
      <c r="A186" s="15" t="s">
        <v>1170</v>
      </c>
      <c r="B186" s="15" t="s">
        <v>1171</v>
      </c>
      <c r="C186" s="15" t="s">
        <v>1172</v>
      </c>
      <c r="D186" s="15" t="s">
        <v>19</v>
      </c>
      <c r="E186" s="15" t="s">
        <v>1173</v>
      </c>
      <c r="F186" s="15" t="str">
        <f>_xlfn.IFNA(VLOOKUP(airport_planner_whole_state[[#This Row],[ID]],'NPIAS Class'!A:E,5,FALSE), "State")</f>
        <v>Basic</v>
      </c>
      <c r="G186" s="15" t="s">
        <v>21</v>
      </c>
      <c r="H186" s="15"/>
      <c r="I186" s="15"/>
      <c r="J186" s="13"/>
      <c r="K186" s="1"/>
      <c r="L186" s="1"/>
      <c r="M186" s="1"/>
    </row>
    <row r="187" spans="1:13" x14ac:dyDescent="0.25">
      <c r="A187" s="15" t="s">
        <v>79</v>
      </c>
      <c r="B187" s="15" t="s">
        <v>80</v>
      </c>
      <c r="C187" s="15" t="s">
        <v>80</v>
      </c>
      <c r="D187" s="15" t="s">
        <v>81</v>
      </c>
      <c r="E187" s="15" t="s">
        <v>82</v>
      </c>
      <c r="F187" s="15" t="str">
        <f>_xlfn.IFNA(VLOOKUP(airport_planner_whole_state[[#This Row],[ID]],'NPIAS Class'!A:E,5,FALSE), "State")</f>
        <v>Local</v>
      </c>
      <c r="G187" s="15" t="s">
        <v>21</v>
      </c>
      <c r="H187" s="15"/>
      <c r="I187" s="15"/>
      <c r="J187" s="13"/>
      <c r="K187" s="1"/>
      <c r="L187" s="1"/>
      <c r="M187" s="1"/>
    </row>
    <row r="188" spans="1:13" x14ac:dyDescent="0.25">
      <c r="A188" s="15" t="s">
        <v>451</v>
      </c>
      <c r="B188" s="15" t="s">
        <v>452</v>
      </c>
      <c r="C188" s="15" t="s">
        <v>452</v>
      </c>
      <c r="D188" s="15" t="s">
        <v>81</v>
      </c>
      <c r="E188" s="15" t="s">
        <v>453</v>
      </c>
      <c r="F188" s="15" t="str">
        <f>_xlfn.IFNA(VLOOKUP(airport_planner_whole_state[[#This Row],[ID]],'NPIAS Class'!A:E,5,FALSE), "State")</f>
        <v>State</v>
      </c>
      <c r="G188" s="15" t="s">
        <v>21</v>
      </c>
      <c r="H188" s="15"/>
      <c r="I188" s="15"/>
      <c r="J188" s="13"/>
      <c r="K188" s="1"/>
      <c r="L188" s="1"/>
      <c r="M188" s="1"/>
    </row>
    <row r="189" spans="1:13" x14ac:dyDescent="0.25">
      <c r="A189" s="15" t="s">
        <v>572</v>
      </c>
      <c r="B189" s="15" t="s">
        <v>573</v>
      </c>
      <c r="C189" s="15" t="s">
        <v>574</v>
      </c>
      <c r="D189" s="15" t="s">
        <v>81</v>
      </c>
      <c r="E189" s="15" t="s">
        <v>575</v>
      </c>
      <c r="F189" s="15" t="str">
        <f>_xlfn.IFNA(VLOOKUP(airport_planner_whole_state[[#This Row],[ID]],'NPIAS Class'!A:E,5,FALSE), "State")</f>
        <v>State</v>
      </c>
      <c r="G189" s="15" t="s">
        <v>21</v>
      </c>
      <c r="H189" s="15"/>
      <c r="I189" s="15"/>
      <c r="J189" s="13"/>
      <c r="K189" s="1"/>
      <c r="L189" s="1"/>
      <c r="M189" s="1"/>
    </row>
    <row r="190" spans="1:13" x14ac:dyDescent="0.25">
      <c r="A190" s="15" t="s">
        <v>621</v>
      </c>
      <c r="B190" s="15" t="s">
        <v>622</v>
      </c>
      <c r="C190" s="15" t="s">
        <v>623</v>
      </c>
      <c r="D190" s="15" t="s">
        <v>81</v>
      </c>
      <c r="E190" s="15" t="s">
        <v>624</v>
      </c>
      <c r="F190" s="15" t="str">
        <f>_xlfn.IFNA(VLOOKUP(airport_planner_whole_state[[#This Row],[ID]],'NPIAS Class'!A:E,5,FALSE), "State")</f>
        <v>Local</v>
      </c>
      <c r="G190" s="15" t="s">
        <v>21</v>
      </c>
      <c r="H190" s="15"/>
      <c r="I190" s="15"/>
      <c r="J190" s="13"/>
      <c r="K190" s="1"/>
      <c r="L190" s="1"/>
      <c r="M190" s="1"/>
    </row>
    <row r="191" spans="1:13" x14ac:dyDescent="0.25">
      <c r="A191" s="15" t="s">
        <v>888</v>
      </c>
      <c r="B191" s="15" t="s">
        <v>889</v>
      </c>
      <c r="C191" s="15" t="s">
        <v>890</v>
      </c>
      <c r="D191" s="15" t="s">
        <v>81</v>
      </c>
      <c r="E191" s="15" t="s">
        <v>891</v>
      </c>
      <c r="F191" s="15" t="str">
        <f>_xlfn.IFNA(VLOOKUP(airport_planner_whole_state[[#This Row],[ID]],'NPIAS Class'!A:E,5,FALSE), "State")</f>
        <v>State</v>
      </c>
      <c r="G191" s="15" t="s">
        <v>21</v>
      </c>
      <c r="H191" s="15"/>
      <c r="I191" s="15"/>
      <c r="J191" s="13"/>
      <c r="K191" s="1"/>
      <c r="L191" s="1"/>
      <c r="M191" s="1"/>
    </row>
    <row r="192" spans="1:13" x14ac:dyDescent="0.25">
      <c r="A192" s="15" t="s">
        <v>914</v>
      </c>
      <c r="B192" s="15" t="s">
        <v>915</v>
      </c>
      <c r="C192" s="15" t="s">
        <v>915</v>
      </c>
      <c r="D192" s="15" t="s">
        <v>81</v>
      </c>
      <c r="E192" s="15" t="s">
        <v>916</v>
      </c>
      <c r="F192" s="15" t="str">
        <f>_xlfn.IFNA(VLOOKUP(airport_planner_whole_state[[#This Row],[ID]],'NPIAS Class'!A:E,5,FALSE), "State")</f>
        <v>Regional</v>
      </c>
      <c r="G192" s="15" t="s">
        <v>21</v>
      </c>
      <c r="H192" s="15"/>
      <c r="I192" s="15"/>
      <c r="J192" s="13"/>
      <c r="K192" s="1"/>
      <c r="L192" s="1"/>
      <c r="M192" s="1"/>
    </row>
    <row r="193" spans="1:13" x14ac:dyDescent="0.25">
      <c r="A193" s="15" t="s">
        <v>927</v>
      </c>
      <c r="B193" s="15" t="s">
        <v>928</v>
      </c>
      <c r="C193" s="15" t="s">
        <v>929</v>
      </c>
      <c r="D193" s="15" t="s">
        <v>81</v>
      </c>
      <c r="E193" s="15" t="s">
        <v>930</v>
      </c>
      <c r="F193" s="15" t="str">
        <f>_xlfn.IFNA(VLOOKUP(airport_planner_whole_state[[#This Row],[ID]],'NPIAS Class'!A:E,5,FALSE), "State")</f>
        <v>Local</v>
      </c>
      <c r="G193" s="15" t="s">
        <v>21</v>
      </c>
      <c r="H193" s="15"/>
      <c r="I193" s="15"/>
      <c r="J193" s="13"/>
      <c r="K193" s="1"/>
      <c r="L193" s="1"/>
      <c r="M193" s="1"/>
    </row>
    <row r="194" spans="1:13" x14ac:dyDescent="0.25">
      <c r="A194" s="15" t="s">
        <v>964</v>
      </c>
      <c r="B194" s="15" t="s">
        <v>81</v>
      </c>
      <c r="C194" s="15" t="s">
        <v>965</v>
      </c>
      <c r="D194" s="15" t="s">
        <v>81</v>
      </c>
      <c r="E194" s="15" t="s">
        <v>966</v>
      </c>
      <c r="F194" s="15" t="str">
        <f>_xlfn.IFNA(VLOOKUP(airport_planner_whole_state[[#This Row],[ID]],'NPIAS Class'!A:E,5,FALSE), "State")</f>
        <v>Regional</v>
      </c>
      <c r="G194" s="15" t="s">
        <v>21</v>
      </c>
      <c r="H194" s="15"/>
      <c r="I194" s="15"/>
      <c r="J194" s="13"/>
      <c r="K194" s="1"/>
      <c r="L194" s="1"/>
      <c r="M194" s="1"/>
    </row>
    <row r="195" spans="1:13" x14ac:dyDescent="0.25">
      <c r="A195" s="15" t="s">
        <v>1000</v>
      </c>
      <c r="B195" s="15" t="s">
        <v>623</v>
      </c>
      <c r="C195" s="15" t="s">
        <v>1001</v>
      </c>
      <c r="D195" s="15" t="s">
        <v>81</v>
      </c>
      <c r="E195" s="15" t="s">
        <v>1002</v>
      </c>
      <c r="F195" s="15" t="str">
        <f>_xlfn.IFNA(VLOOKUP(airport_planner_whole_state[[#This Row],[ID]],'NPIAS Class'!A:E,5,FALSE), "State")</f>
        <v>Regional</v>
      </c>
      <c r="G195" s="15" t="s">
        <v>21</v>
      </c>
      <c r="H195" s="15"/>
      <c r="I195" s="15"/>
      <c r="J195" s="13"/>
      <c r="K195" s="1"/>
      <c r="L195" s="1"/>
      <c r="M195" s="1"/>
    </row>
    <row r="196" spans="1:13" x14ac:dyDescent="0.25">
      <c r="A196" s="15" t="s">
        <v>1133</v>
      </c>
      <c r="B196" s="15" t="s">
        <v>1134</v>
      </c>
      <c r="C196" s="15" t="s">
        <v>1135</v>
      </c>
      <c r="D196" s="15" t="s">
        <v>81</v>
      </c>
      <c r="E196" s="15" t="s">
        <v>1136</v>
      </c>
      <c r="F196" s="15" t="str">
        <f>_xlfn.IFNA(VLOOKUP(airport_planner_whole_state[[#This Row],[ID]],'NPIAS Class'!A:E,5,FALSE), "State")</f>
        <v>State</v>
      </c>
      <c r="G196" s="15" t="s">
        <v>21</v>
      </c>
      <c r="H196" s="15"/>
      <c r="I196" s="15"/>
      <c r="J196" s="13"/>
      <c r="K196" s="1"/>
      <c r="L196" s="1"/>
      <c r="M196" s="1"/>
    </row>
    <row r="197" spans="1:13" x14ac:dyDescent="0.25">
      <c r="A197" s="15" t="s">
        <v>1216</v>
      </c>
      <c r="B197" s="15" t="s">
        <v>1217</v>
      </c>
      <c r="C197" s="15" t="s">
        <v>1218</v>
      </c>
      <c r="D197" s="15" t="s">
        <v>81</v>
      </c>
      <c r="E197" s="15" t="s">
        <v>1219</v>
      </c>
      <c r="F197" s="15" t="str">
        <f>_xlfn.IFNA(VLOOKUP(airport_planner_whole_state[[#This Row],[ID]],'NPIAS Class'!A:E,5,FALSE), "State")</f>
        <v>Local</v>
      </c>
      <c r="G197" s="15" t="s">
        <v>21</v>
      </c>
      <c r="H197" s="15"/>
      <c r="I197" s="15"/>
      <c r="J197" s="13"/>
      <c r="K197" s="1"/>
      <c r="L197" s="1"/>
      <c r="M197" s="1"/>
    </row>
    <row r="198" spans="1:13" x14ac:dyDescent="0.25">
      <c r="A198" s="15" t="s">
        <v>215</v>
      </c>
      <c r="B198" s="15" t="s">
        <v>216</v>
      </c>
      <c r="C198" s="15" t="s">
        <v>217</v>
      </c>
      <c r="D198" s="15" t="s">
        <v>218</v>
      </c>
      <c r="E198" s="15" t="s">
        <v>219</v>
      </c>
      <c r="F198" s="15" t="str">
        <f>_xlfn.IFNA(VLOOKUP(airport_planner_whole_state[[#This Row],[ID]],'NPIAS Class'!A:E,5,FALSE), "State")</f>
        <v>Local</v>
      </c>
      <c r="G198" s="15" t="s">
        <v>21</v>
      </c>
      <c r="H198" s="15"/>
      <c r="I198" s="15"/>
      <c r="J198" s="13"/>
      <c r="K198" s="1"/>
      <c r="L198" s="1"/>
      <c r="M198" s="1"/>
    </row>
    <row r="199" spans="1:13" x14ac:dyDescent="0.25">
      <c r="A199" s="15" t="s">
        <v>639</v>
      </c>
      <c r="B199" s="15" t="s">
        <v>640</v>
      </c>
      <c r="C199" s="15" t="s">
        <v>641</v>
      </c>
      <c r="D199" s="15" t="s">
        <v>218</v>
      </c>
      <c r="E199" s="15" t="s">
        <v>642</v>
      </c>
      <c r="F199" s="15" t="str">
        <f>_xlfn.IFNA(VLOOKUP(airport_planner_whole_state[[#This Row],[ID]],'NPIAS Class'!A:E,5,FALSE), "State")</f>
        <v>Regional</v>
      </c>
      <c r="G199" s="15" t="s">
        <v>21</v>
      </c>
      <c r="H199" s="15"/>
      <c r="I199" s="15"/>
      <c r="J199" s="13"/>
      <c r="K199" s="1"/>
      <c r="L199" s="1"/>
      <c r="M199" s="1"/>
    </row>
    <row r="200" spans="1:13" x14ac:dyDescent="0.25">
      <c r="A200" s="15" t="s">
        <v>684</v>
      </c>
      <c r="B200" s="15" t="s">
        <v>685</v>
      </c>
      <c r="C200" s="15" t="s">
        <v>686</v>
      </c>
      <c r="D200" s="15" t="s">
        <v>218</v>
      </c>
      <c r="E200" s="15" t="s">
        <v>687</v>
      </c>
      <c r="F200" s="15" t="str">
        <f>_xlfn.IFNA(VLOOKUP(airport_planner_whole_state[[#This Row],[ID]],'NPIAS Class'!A:E,5,FALSE), "State")</f>
        <v>Local</v>
      </c>
      <c r="G200" s="15" t="s">
        <v>21</v>
      </c>
      <c r="H200" s="15"/>
      <c r="I200" s="15"/>
      <c r="J200" s="13"/>
      <c r="K200" s="1"/>
      <c r="L200" s="1"/>
      <c r="M200" s="1"/>
    </row>
    <row r="201" spans="1:13" x14ac:dyDescent="0.25">
      <c r="A201" s="15" t="s">
        <v>967</v>
      </c>
      <c r="B201" s="15" t="s">
        <v>968</v>
      </c>
      <c r="C201" s="15" t="s">
        <v>686</v>
      </c>
      <c r="D201" s="15" t="s">
        <v>218</v>
      </c>
      <c r="E201" s="15" t="s">
        <v>969</v>
      </c>
      <c r="F201" s="15" t="str">
        <f>_xlfn.IFNA(VLOOKUP(airport_planner_whole_state[[#This Row],[ID]],'NPIAS Class'!A:E,5,FALSE), "State")</f>
        <v>Basic</v>
      </c>
      <c r="G201" s="15" t="s">
        <v>21</v>
      </c>
      <c r="H201" s="15"/>
      <c r="I201" s="15"/>
      <c r="J201" s="13"/>
      <c r="K201" s="1"/>
      <c r="L201" s="1"/>
      <c r="M201" s="1"/>
    </row>
    <row r="202" spans="1:13" x14ac:dyDescent="0.25">
      <c r="A202" s="15" t="s">
        <v>1094</v>
      </c>
      <c r="B202" s="15" t="s">
        <v>1095</v>
      </c>
      <c r="C202" s="15" t="s">
        <v>1096</v>
      </c>
      <c r="D202" s="15" t="s">
        <v>218</v>
      </c>
      <c r="E202" s="15" t="s">
        <v>1097</v>
      </c>
      <c r="F202" s="15" t="str">
        <f>_xlfn.IFNA(VLOOKUP(airport_planner_whole_state[[#This Row],[ID]],'NPIAS Class'!A:E,5,FALSE), "State")</f>
        <v>Basic</v>
      </c>
      <c r="G202" s="15" t="s">
        <v>21</v>
      </c>
      <c r="H202" s="15"/>
      <c r="I202" s="15"/>
      <c r="J202" s="13"/>
      <c r="K202" s="1"/>
      <c r="L202" s="1"/>
      <c r="M202" s="1"/>
    </row>
    <row r="203" spans="1:13" x14ac:dyDescent="0.25">
      <c r="A203" s="15" t="s">
        <v>1167</v>
      </c>
      <c r="B203" s="15" t="s">
        <v>1168</v>
      </c>
      <c r="C203" s="15" t="s">
        <v>1168</v>
      </c>
      <c r="D203" s="15" t="s">
        <v>218</v>
      </c>
      <c r="E203" s="15" t="s">
        <v>1169</v>
      </c>
      <c r="F203" s="15" t="str">
        <f>_xlfn.IFNA(VLOOKUP(airport_planner_whole_state[[#This Row],[ID]],'NPIAS Class'!A:E,5,FALSE), "State")</f>
        <v>State</v>
      </c>
      <c r="G203" s="15" t="s">
        <v>21</v>
      </c>
      <c r="H203" s="15"/>
      <c r="I203" s="15"/>
      <c r="J203" s="13"/>
      <c r="K203" s="1"/>
      <c r="L203" s="1"/>
      <c r="M203" s="1"/>
    </row>
    <row r="204" spans="1:13" x14ac:dyDescent="0.25">
      <c r="A204" s="15" t="s">
        <v>1185</v>
      </c>
      <c r="B204" s="15" t="s">
        <v>1186</v>
      </c>
      <c r="C204" s="15" t="s">
        <v>1187</v>
      </c>
      <c r="D204" s="15" t="s">
        <v>218</v>
      </c>
      <c r="E204" s="15" t="s">
        <v>1188</v>
      </c>
      <c r="F204" s="15" t="str">
        <f>_xlfn.IFNA(VLOOKUP(airport_planner_whole_state[[#This Row],[ID]],'NPIAS Class'!A:E,5,FALSE), "State")</f>
        <v>Local</v>
      </c>
      <c r="G204" s="15" t="s">
        <v>21</v>
      </c>
      <c r="H204" s="15"/>
      <c r="I204" s="15"/>
      <c r="J204" s="13"/>
      <c r="K204" s="1"/>
      <c r="L204" s="1"/>
      <c r="M204" s="1"/>
    </row>
    <row r="205" spans="1:13" x14ac:dyDescent="0.25">
      <c r="A205" s="15" t="s">
        <v>1209</v>
      </c>
      <c r="B205" s="15" t="s">
        <v>218</v>
      </c>
      <c r="C205" s="15" t="s">
        <v>1210</v>
      </c>
      <c r="D205" s="15" t="s">
        <v>218</v>
      </c>
      <c r="E205" s="15" t="s">
        <v>1211</v>
      </c>
      <c r="F205" s="15" t="str">
        <f>_xlfn.IFNA(VLOOKUP(airport_planner_whole_state[[#This Row],[ID]],'NPIAS Class'!A:E,5,FALSE), "State")</f>
        <v>Regional</v>
      </c>
      <c r="G205" s="15" t="s">
        <v>21</v>
      </c>
      <c r="H205" s="15"/>
      <c r="I205" s="15"/>
      <c r="J205" s="13"/>
      <c r="K205" s="1"/>
      <c r="L205" s="1"/>
      <c r="M205" s="1"/>
    </row>
    <row r="206" spans="1:13" x14ac:dyDescent="0.25">
      <c r="A206" s="15" t="s">
        <v>1084</v>
      </c>
      <c r="B206" s="15" t="s">
        <v>1085</v>
      </c>
      <c r="C206" s="15" t="s">
        <v>298</v>
      </c>
      <c r="D206" s="15" t="s">
        <v>124</v>
      </c>
      <c r="E206" s="15" t="s">
        <v>1086</v>
      </c>
      <c r="F206" s="15" t="str">
        <f>_xlfn.IFNA(VLOOKUP(airport_planner_whole_state[[#This Row],[ID]],'NPIAS Class'!A:E,5,FALSE), "State")</f>
        <v>National</v>
      </c>
      <c r="G206" s="15" t="s">
        <v>33</v>
      </c>
      <c r="H206" s="15"/>
      <c r="I206" s="15"/>
      <c r="J206" s="13"/>
      <c r="K206" s="1"/>
      <c r="L206" s="1"/>
      <c r="M206" s="1"/>
    </row>
    <row r="207" spans="1:13" x14ac:dyDescent="0.25">
      <c r="A207" s="15" t="s">
        <v>38</v>
      </c>
      <c r="B207" s="15" t="s">
        <v>39</v>
      </c>
      <c r="C207" s="15" t="s">
        <v>40</v>
      </c>
      <c r="D207" s="15" t="s">
        <v>41</v>
      </c>
      <c r="E207" s="15" t="s">
        <v>42</v>
      </c>
      <c r="F207" s="15" t="str">
        <f>_xlfn.IFNA(VLOOKUP(airport_planner_whole_state[[#This Row],[ID]],'NPIAS Class'!A:E,5,FALSE), "State")</f>
        <v>Basic</v>
      </c>
      <c r="G207" s="15" t="s">
        <v>33</v>
      </c>
      <c r="H207" s="15"/>
      <c r="I207" s="15"/>
      <c r="J207" s="13"/>
      <c r="K207" s="1"/>
      <c r="L207" s="1"/>
      <c r="M207" s="1"/>
    </row>
    <row r="208" spans="1:13" x14ac:dyDescent="0.25">
      <c r="A208" s="15" t="s">
        <v>161</v>
      </c>
      <c r="B208" s="15" t="s">
        <v>162</v>
      </c>
      <c r="C208" s="15" t="s">
        <v>163</v>
      </c>
      <c r="D208" s="15" t="s">
        <v>41</v>
      </c>
      <c r="E208" s="15" t="s">
        <v>164</v>
      </c>
      <c r="F208" s="15" t="str">
        <f>_xlfn.IFNA(VLOOKUP(airport_planner_whole_state[[#This Row],[ID]],'NPIAS Class'!A:E,5,FALSE), "State")</f>
        <v>Local</v>
      </c>
      <c r="G208" s="15" t="s">
        <v>33</v>
      </c>
      <c r="H208" s="15"/>
      <c r="I208" s="15"/>
      <c r="J208" s="13"/>
      <c r="K208" s="1"/>
      <c r="L208" s="1"/>
      <c r="M208" s="1"/>
    </row>
    <row r="209" spans="1:13" x14ac:dyDescent="0.25">
      <c r="A209" s="15" t="s">
        <v>187</v>
      </c>
      <c r="B209" s="15" t="s">
        <v>188</v>
      </c>
      <c r="C209" s="15" t="s">
        <v>189</v>
      </c>
      <c r="D209" s="15" t="s">
        <v>41</v>
      </c>
      <c r="E209" s="15" t="s">
        <v>190</v>
      </c>
      <c r="F209" s="15" t="str">
        <f>_xlfn.IFNA(VLOOKUP(airport_planner_whole_state[[#This Row],[ID]],'NPIAS Class'!A:E,5,FALSE), "State")</f>
        <v>State</v>
      </c>
      <c r="G209" s="15" t="s">
        <v>33</v>
      </c>
      <c r="H209" s="15"/>
      <c r="I209" s="15"/>
      <c r="J209" s="13"/>
      <c r="K209" s="1"/>
      <c r="L209" s="1"/>
      <c r="M209" s="1"/>
    </row>
    <row r="210" spans="1:13" x14ac:dyDescent="0.25">
      <c r="A210" s="15" t="s">
        <v>653</v>
      </c>
      <c r="B210" s="15" t="s">
        <v>654</v>
      </c>
      <c r="C210" s="15" t="s">
        <v>655</v>
      </c>
      <c r="D210" s="15" t="s">
        <v>41</v>
      </c>
      <c r="E210" s="15" t="s">
        <v>656</v>
      </c>
      <c r="F210" s="15" t="str">
        <f>_xlfn.IFNA(VLOOKUP(airport_planner_whole_state[[#This Row],[ID]],'NPIAS Class'!A:E,5,FALSE), "State")</f>
        <v>State</v>
      </c>
      <c r="G210" s="15" t="s">
        <v>33</v>
      </c>
      <c r="H210" s="15"/>
      <c r="I210" s="15"/>
      <c r="J210" s="13"/>
      <c r="K210" s="1"/>
      <c r="L210" s="1"/>
      <c r="M210" s="1"/>
    </row>
    <row r="211" spans="1:13" x14ac:dyDescent="0.25">
      <c r="A211" s="15" t="s">
        <v>769</v>
      </c>
      <c r="B211" s="15" t="s">
        <v>770</v>
      </c>
      <c r="C211" s="15" t="s">
        <v>771</v>
      </c>
      <c r="D211" s="15" t="s">
        <v>41</v>
      </c>
      <c r="E211" s="15" t="s">
        <v>772</v>
      </c>
      <c r="F211" s="15" t="str">
        <f>_xlfn.IFNA(VLOOKUP(airport_planner_whole_state[[#This Row],[ID]],'NPIAS Class'!A:E,5,FALSE), "State")</f>
        <v>Regional</v>
      </c>
      <c r="G211" s="15" t="s">
        <v>33</v>
      </c>
      <c r="H211" s="15"/>
      <c r="I211" s="15"/>
      <c r="J211" s="13"/>
      <c r="K211" s="1"/>
      <c r="L211" s="1"/>
      <c r="M211" s="1"/>
    </row>
    <row r="212" spans="1:13" x14ac:dyDescent="0.25">
      <c r="A212" s="15" t="s">
        <v>795</v>
      </c>
      <c r="B212" s="15" t="s">
        <v>796</v>
      </c>
      <c r="C212" s="15" t="s">
        <v>797</v>
      </c>
      <c r="D212" s="15" t="s">
        <v>41</v>
      </c>
      <c r="E212" s="15" t="s">
        <v>798</v>
      </c>
      <c r="F212" s="15" t="str">
        <f>_xlfn.IFNA(VLOOKUP(airport_planner_whole_state[[#This Row],[ID]],'NPIAS Class'!A:E,5,FALSE), "State")</f>
        <v>Basic</v>
      </c>
      <c r="G212" s="15" t="s">
        <v>33</v>
      </c>
      <c r="H212" s="15"/>
      <c r="I212" s="15"/>
      <c r="J212" s="13"/>
      <c r="K212" s="1"/>
      <c r="L212" s="1"/>
      <c r="M212" s="1"/>
    </row>
    <row r="213" spans="1:13" x14ac:dyDescent="0.25">
      <c r="A213" s="15" t="s">
        <v>807</v>
      </c>
      <c r="B213" s="15" t="s">
        <v>808</v>
      </c>
      <c r="C213" s="15" t="s">
        <v>809</v>
      </c>
      <c r="D213" s="15" t="s">
        <v>41</v>
      </c>
      <c r="E213" s="15" t="s">
        <v>810</v>
      </c>
      <c r="F213" s="15" t="str">
        <f>_xlfn.IFNA(VLOOKUP(airport_planner_whole_state[[#This Row],[ID]],'NPIAS Class'!A:E,5,FALSE), "State")</f>
        <v>Basic</v>
      </c>
      <c r="G213" s="15" t="s">
        <v>33</v>
      </c>
      <c r="H213" s="15"/>
      <c r="I213" s="15"/>
      <c r="J213" s="13"/>
      <c r="K213" s="1"/>
      <c r="L213" s="1"/>
      <c r="M213" s="1"/>
    </row>
    <row r="214" spans="1:13" x14ac:dyDescent="0.25">
      <c r="A214" s="15" t="s">
        <v>1021</v>
      </c>
      <c r="B214" s="15" t="s">
        <v>1022</v>
      </c>
      <c r="C214" s="15" t="s">
        <v>189</v>
      </c>
      <c r="D214" s="15" t="s">
        <v>41</v>
      </c>
      <c r="E214" s="15" t="s">
        <v>1023</v>
      </c>
      <c r="F214" s="15" t="str">
        <f>_xlfn.IFNA(VLOOKUP(airport_planner_whole_state[[#This Row],[ID]],'NPIAS Class'!A:E,5,FALSE), "State")</f>
        <v>State</v>
      </c>
      <c r="G214" s="15" t="s">
        <v>33</v>
      </c>
      <c r="H214" s="15"/>
      <c r="I214" s="15"/>
      <c r="J214" s="13"/>
      <c r="K214" s="1"/>
      <c r="L214" s="1"/>
      <c r="M214" s="1"/>
    </row>
    <row r="215" spans="1:13" x14ac:dyDescent="0.25">
      <c r="A215" s="15" t="s">
        <v>1045</v>
      </c>
      <c r="B215" s="15" t="s">
        <v>1046</v>
      </c>
      <c r="C215" s="15" t="s">
        <v>1046</v>
      </c>
      <c r="D215" s="15" t="s">
        <v>41</v>
      </c>
      <c r="E215" s="15" t="s">
        <v>1047</v>
      </c>
      <c r="F215" s="15" t="str">
        <f>_xlfn.IFNA(VLOOKUP(airport_planner_whole_state[[#This Row],[ID]],'NPIAS Class'!A:E,5,FALSE), "State")</f>
        <v>Basic</v>
      </c>
      <c r="G215" s="15" t="s">
        <v>33</v>
      </c>
      <c r="H215" s="15"/>
      <c r="I215" s="15"/>
      <c r="J215" s="13"/>
      <c r="K215" s="1"/>
      <c r="L215" s="1"/>
      <c r="M215" s="1"/>
    </row>
    <row r="216" spans="1:13" x14ac:dyDescent="0.25">
      <c r="A216" s="15" t="s">
        <v>1055</v>
      </c>
      <c r="B216" s="15" t="s">
        <v>1056</v>
      </c>
      <c r="C216" s="15" t="s">
        <v>189</v>
      </c>
      <c r="D216" s="15" t="s">
        <v>41</v>
      </c>
      <c r="E216" s="15" t="s">
        <v>1057</v>
      </c>
      <c r="F216" s="15" t="str">
        <f>_xlfn.IFNA(VLOOKUP(airport_planner_whole_state[[#This Row],[ID]],'NPIAS Class'!A:E,5,FALSE), "State")</f>
        <v>Local</v>
      </c>
      <c r="G216" s="15" t="s">
        <v>33</v>
      </c>
      <c r="H216" s="15"/>
      <c r="I216" s="15"/>
      <c r="J216" s="13"/>
      <c r="K216" s="1"/>
      <c r="L216" s="1"/>
      <c r="M216" s="1"/>
    </row>
    <row r="217" spans="1:13" x14ac:dyDescent="0.25">
      <c r="A217" s="15" t="s">
        <v>1061</v>
      </c>
      <c r="B217" s="15" t="s">
        <v>1062</v>
      </c>
      <c r="C217" s="15" t="s">
        <v>1063</v>
      </c>
      <c r="D217" s="15" t="s">
        <v>41</v>
      </c>
      <c r="E217" s="15" t="s">
        <v>1064</v>
      </c>
      <c r="F217" s="15" t="str">
        <f>_xlfn.IFNA(VLOOKUP(airport_planner_whole_state[[#This Row],[ID]],'NPIAS Class'!A:E,5,FALSE), "State")</f>
        <v>Regional</v>
      </c>
      <c r="G217" s="15" t="s">
        <v>33</v>
      </c>
      <c r="H217" s="15"/>
      <c r="I217" s="15"/>
      <c r="J217" s="13"/>
      <c r="K217" s="1"/>
      <c r="L217" s="1"/>
      <c r="M217" s="1"/>
    </row>
    <row r="218" spans="1:13" x14ac:dyDescent="0.25">
      <c r="A218" s="15" t="s">
        <v>1109</v>
      </c>
      <c r="B218" s="15" t="s">
        <v>1110</v>
      </c>
      <c r="C218" s="15" t="s">
        <v>771</v>
      </c>
      <c r="D218" s="15" t="s">
        <v>41</v>
      </c>
      <c r="E218" s="15" t="s">
        <v>1111</v>
      </c>
      <c r="F218" s="15" t="str">
        <f>_xlfn.IFNA(VLOOKUP(airport_planner_whole_state[[#This Row],[ID]],'NPIAS Class'!A:E,5,FALSE), "State")</f>
        <v>State</v>
      </c>
      <c r="G218" s="15" t="s">
        <v>33</v>
      </c>
      <c r="H218" s="15"/>
      <c r="I218" s="15"/>
      <c r="J218" s="13"/>
      <c r="K218" s="1"/>
      <c r="L218" s="1"/>
      <c r="M218" s="1"/>
    </row>
    <row r="219" spans="1:13" x14ac:dyDescent="0.25">
      <c r="A219" s="15" t="s">
        <v>321</v>
      </c>
      <c r="B219" s="15" t="s">
        <v>322</v>
      </c>
      <c r="C219" s="15" t="s">
        <v>323</v>
      </c>
      <c r="D219" s="15" t="s">
        <v>210</v>
      </c>
      <c r="E219" s="15" t="s">
        <v>324</v>
      </c>
      <c r="F219" s="15" t="str">
        <f>_xlfn.IFNA(VLOOKUP(airport_planner_whole_state[[#This Row],[ID]],'NPIAS Class'!A:E,5,FALSE), "State")</f>
        <v>Basic</v>
      </c>
      <c r="G219" s="15" t="s">
        <v>33</v>
      </c>
      <c r="H219" s="15"/>
      <c r="I219" s="15"/>
      <c r="J219" s="13"/>
      <c r="K219" s="1"/>
      <c r="L219" s="1"/>
      <c r="M219" s="1"/>
    </row>
    <row r="220" spans="1:13" x14ac:dyDescent="0.25">
      <c r="A220" s="15" t="s">
        <v>445</v>
      </c>
      <c r="B220" s="15" t="s">
        <v>446</v>
      </c>
      <c r="C220" s="15" t="s">
        <v>447</v>
      </c>
      <c r="D220" s="15" t="s">
        <v>210</v>
      </c>
      <c r="E220" s="15" t="s">
        <v>448</v>
      </c>
      <c r="F220" s="15" t="str">
        <f>_xlfn.IFNA(VLOOKUP(airport_planner_whole_state[[#This Row],[ID]],'NPIAS Class'!A:E,5,FALSE), "State")</f>
        <v>Basic</v>
      </c>
      <c r="G220" s="15" t="s">
        <v>33</v>
      </c>
      <c r="H220" s="15"/>
      <c r="I220" s="15"/>
      <c r="J220" s="13"/>
      <c r="K220" s="1"/>
      <c r="L220" s="1"/>
      <c r="M220" s="1"/>
    </row>
    <row r="221" spans="1:13" x14ac:dyDescent="0.25">
      <c r="A221" s="15" t="s">
        <v>470</v>
      </c>
      <c r="B221" s="15" t="s">
        <v>471</v>
      </c>
      <c r="C221" s="15" t="s">
        <v>472</v>
      </c>
      <c r="D221" s="15" t="s">
        <v>210</v>
      </c>
      <c r="E221" s="15" t="s">
        <v>473</v>
      </c>
      <c r="F221" s="15" t="str">
        <f>_xlfn.IFNA(VLOOKUP(airport_planner_whole_state[[#This Row],[ID]],'NPIAS Class'!A:E,5,FALSE), "State")</f>
        <v>State</v>
      </c>
      <c r="G221" s="15" t="s">
        <v>33</v>
      </c>
      <c r="H221" s="15"/>
      <c r="I221" s="15"/>
      <c r="J221" s="13"/>
      <c r="K221" s="1"/>
      <c r="L221" s="1"/>
      <c r="M221" s="1"/>
    </row>
    <row r="222" spans="1:13" x14ac:dyDescent="0.25">
      <c r="A222" s="15" t="s">
        <v>537</v>
      </c>
      <c r="B222" s="15" t="s">
        <v>538</v>
      </c>
      <c r="C222" s="15" t="s">
        <v>539</v>
      </c>
      <c r="D222" s="15" t="s">
        <v>210</v>
      </c>
      <c r="E222" s="15" t="s">
        <v>540</v>
      </c>
      <c r="F222" s="15" t="str">
        <f>_xlfn.IFNA(VLOOKUP(airport_planner_whole_state[[#This Row],[ID]],'NPIAS Class'!A:E,5,FALSE), "State")</f>
        <v>Regional</v>
      </c>
      <c r="G222" s="15" t="s">
        <v>33</v>
      </c>
      <c r="H222" s="15"/>
      <c r="I222" s="15"/>
      <c r="J222" s="13"/>
      <c r="K222" s="1"/>
      <c r="L222" s="1"/>
      <c r="M222" s="1"/>
    </row>
    <row r="223" spans="1:13" ht="30" x14ac:dyDescent="0.25">
      <c r="A223" s="15" t="s">
        <v>586</v>
      </c>
      <c r="B223" s="15" t="s">
        <v>587</v>
      </c>
      <c r="C223" s="15" t="s">
        <v>588</v>
      </c>
      <c r="D223" s="15" t="s">
        <v>210</v>
      </c>
      <c r="E223" s="15" t="s">
        <v>589</v>
      </c>
      <c r="F223" s="15" t="str">
        <f>_xlfn.IFNA(VLOOKUP(airport_planner_whole_state[[#This Row],[ID]],'NPIAS Class'!A:E,5,FALSE), "State")</f>
        <v>Basic</v>
      </c>
      <c r="G223" s="15" t="s">
        <v>33</v>
      </c>
      <c r="H223" s="15"/>
      <c r="I223" s="15"/>
      <c r="J223" s="13"/>
      <c r="K223" s="1"/>
      <c r="L223" s="1"/>
      <c r="M223" s="1"/>
    </row>
    <row r="224" spans="1:13" x14ac:dyDescent="0.25">
      <c r="A224" s="15" t="s">
        <v>635</v>
      </c>
      <c r="B224" s="15" t="s">
        <v>636</v>
      </c>
      <c r="C224" s="15" t="s">
        <v>637</v>
      </c>
      <c r="D224" s="15" t="s">
        <v>210</v>
      </c>
      <c r="E224" s="15" t="s">
        <v>638</v>
      </c>
      <c r="F224" s="15" t="str">
        <f>_xlfn.IFNA(VLOOKUP(airport_planner_whole_state[[#This Row],[ID]],'NPIAS Class'!A:E,5,FALSE), "State")</f>
        <v>State</v>
      </c>
      <c r="G224" s="15" t="s">
        <v>33</v>
      </c>
      <c r="H224" s="15"/>
      <c r="I224" s="15"/>
      <c r="J224" s="13"/>
      <c r="K224" s="1"/>
      <c r="L224" s="1"/>
      <c r="M224" s="1"/>
    </row>
    <row r="225" spans="1:13" x14ac:dyDescent="0.25">
      <c r="A225" s="15" t="s">
        <v>592</v>
      </c>
      <c r="B225" s="15" t="s">
        <v>593</v>
      </c>
      <c r="C225" s="15" t="s">
        <v>594</v>
      </c>
      <c r="D225" s="15" t="s">
        <v>252</v>
      </c>
      <c r="E225" s="15" t="s">
        <v>595</v>
      </c>
      <c r="F225" s="15" t="str">
        <f>_xlfn.IFNA(VLOOKUP(airport_planner_whole_state[[#This Row],[ID]],'NPIAS Class'!A:E,5,FALSE), "State")</f>
        <v>Local</v>
      </c>
      <c r="G225" s="15" t="s">
        <v>33</v>
      </c>
      <c r="H225" s="15"/>
      <c r="I225" s="15"/>
      <c r="J225" s="13"/>
      <c r="K225" s="1"/>
      <c r="L225" s="1"/>
      <c r="M225" s="1"/>
    </row>
    <row r="226" spans="1:13" x14ac:dyDescent="0.25">
      <c r="A226" s="15" t="s">
        <v>609</v>
      </c>
      <c r="B226" s="15" t="s">
        <v>610</v>
      </c>
      <c r="C226" s="15" t="s">
        <v>611</v>
      </c>
      <c r="D226" s="15" t="s">
        <v>252</v>
      </c>
      <c r="E226" s="15" t="s">
        <v>612</v>
      </c>
      <c r="F226" s="15" t="str">
        <f>_xlfn.IFNA(VLOOKUP(airport_planner_whole_state[[#This Row],[ID]],'NPIAS Class'!A:E,5,FALSE), "State")</f>
        <v>Unclassified</v>
      </c>
      <c r="G226" s="15" t="s">
        <v>33</v>
      </c>
      <c r="H226" s="15"/>
      <c r="I226" s="15"/>
      <c r="J226" s="13"/>
      <c r="K226" s="1"/>
      <c r="L226" s="1"/>
      <c r="M226" s="1"/>
    </row>
    <row r="227" spans="1:13" x14ac:dyDescent="0.25">
      <c r="A227" s="15" t="s">
        <v>724</v>
      </c>
      <c r="B227" s="15" t="s">
        <v>725</v>
      </c>
      <c r="C227" s="15" t="s">
        <v>726</v>
      </c>
      <c r="D227" s="15" t="s">
        <v>252</v>
      </c>
      <c r="E227" s="15" t="s">
        <v>727</v>
      </c>
      <c r="F227" s="15" t="str">
        <f>_xlfn.IFNA(VLOOKUP(airport_planner_whole_state[[#This Row],[ID]],'NPIAS Class'!A:E,5,FALSE), "State")</f>
        <v>Basic</v>
      </c>
      <c r="G227" s="15" t="s">
        <v>33</v>
      </c>
      <c r="H227" s="15"/>
      <c r="I227" s="15"/>
      <c r="J227" s="13"/>
      <c r="K227" s="1"/>
      <c r="L227" s="1"/>
      <c r="M227" s="1"/>
    </row>
    <row r="228" spans="1:13" x14ac:dyDescent="0.25">
      <c r="A228" s="15" t="s">
        <v>1024</v>
      </c>
      <c r="B228" s="15" t="s">
        <v>1025</v>
      </c>
      <c r="C228" s="15" t="s">
        <v>306</v>
      </c>
      <c r="D228" s="15" t="s">
        <v>252</v>
      </c>
      <c r="E228" s="15" t="s">
        <v>1026</v>
      </c>
      <c r="F228" s="15" t="str">
        <f>_xlfn.IFNA(VLOOKUP(airport_planner_whole_state[[#This Row],[ID]],'NPIAS Class'!A:E,5,FALSE), "State")</f>
        <v>Local</v>
      </c>
      <c r="G228" s="15" t="s">
        <v>33</v>
      </c>
      <c r="H228" s="15"/>
      <c r="I228" s="15"/>
      <c r="J228" s="13"/>
      <c r="K228" s="1"/>
      <c r="L228" s="1"/>
      <c r="M228" s="1"/>
    </row>
    <row r="229" spans="1:13" x14ac:dyDescent="0.25">
      <c r="A229" s="15" t="s">
        <v>1031</v>
      </c>
      <c r="B229" s="15" t="s">
        <v>1032</v>
      </c>
      <c r="C229" s="15" t="s">
        <v>1033</v>
      </c>
      <c r="D229" s="15" t="s">
        <v>252</v>
      </c>
      <c r="E229" s="15" t="s">
        <v>1034</v>
      </c>
      <c r="F229" s="15" t="str">
        <f>_xlfn.IFNA(VLOOKUP(airport_planner_whole_state[[#This Row],[ID]],'NPIAS Class'!A:E,5,FALSE), "State")</f>
        <v>State</v>
      </c>
      <c r="G229" s="15" t="s">
        <v>33</v>
      </c>
      <c r="H229" s="15"/>
      <c r="I229" s="15"/>
      <c r="J229" s="13"/>
      <c r="K229" s="1"/>
      <c r="L229" s="1"/>
      <c r="M229" s="1"/>
    </row>
    <row r="230" spans="1:13" x14ac:dyDescent="0.25">
      <c r="A230" s="15" t="s">
        <v>1048</v>
      </c>
      <c r="B230" s="15" t="s">
        <v>1049</v>
      </c>
      <c r="C230" s="15" t="s">
        <v>1050</v>
      </c>
      <c r="D230" s="15" t="s">
        <v>252</v>
      </c>
      <c r="E230" s="15" t="s">
        <v>1051</v>
      </c>
      <c r="F230" s="15" t="str">
        <f>_xlfn.IFNA(VLOOKUP(airport_planner_whole_state[[#This Row],[ID]],'NPIAS Class'!A:E,5,FALSE), "State")</f>
        <v>State</v>
      </c>
      <c r="G230" s="15" t="s">
        <v>33</v>
      </c>
      <c r="H230" s="15"/>
      <c r="I230" s="15"/>
      <c r="J230" s="13"/>
      <c r="K230" s="1"/>
      <c r="L230" s="1"/>
      <c r="M230" s="1"/>
    </row>
    <row r="231" spans="1:13" x14ac:dyDescent="0.25">
      <c r="A231" s="15" t="s">
        <v>1201</v>
      </c>
      <c r="B231" s="15" t="s">
        <v>1202</v>
      </c>
      <c r="C231" s="15" t="s">
        <v>594</v>
      </c>
      <c r="D231" s="15" t="s">
        <v>252</v>
      </c>
      <c r="E231" s="15" t="s">
        <v>1203</v>
      </c>
      <c r="F231" s="15" t="str">
        <f>_xlfn.IFNA(VLOOKUP(airport_planner_whole_state[[#This Row],[ID]],'NPIAS Class'!A:E,5,FALSE), "State")</f>
        <v>Regional</v>
      </c>
      <c r="G231" s="15" t="s">
        <v>33</v>
      </c>
      <c r="H231" s="15"/>
      <c r="I231" s="15"/>
      <c r="J231" s="13"/>
      <c r="K231" s="1"/>
      <c r="L231" s="1"/>
      <c r="M231" s="1"/>
    </row>
    <row r="232" spans="1:13" x14ac:dyDescent="0.25">
      <c r="A232" s="15" t="s">
        <v>1234</v>
      </c>
      <c r="B232" s="15" t="s">
        <v>1235</v>
      </c>
      <c r="C232" s="15" t="s">
        <v>1235</v>
      </c>
      <c r="D232" s="15" t="s">
        <v>252</v>
      </c>
      <c r="E232" s="15" t="s">
        <v>1236</v>
      </c>
      <c r="F232" s="15" t="str">
        <f>_xlfn.IFNA(VLOOKUP(airport_planner_whole_state[[#This Row],[ID]],'NPIAS Class'!A:E,5,FALSE), "State")</f>
        <v>State</v>
      </c>
      <c r="G232" s="15" t="s">
        <v>33</v>
      </c>
      <c r="H232" s="15"/>
      <c r="I232" s="15"/>
      <c r="J232" s="13"/>
      <c r="K232" s="1"/>
      <c r="L232" s="1"/>
      <c r="M232" s="1"/>
    </row>
    <row r="233" spans="1:13" ht="30" x14ac:dyDescent="0.25">
      <c r="A233" s="15" t="s">
        <v>799</v>
      </c>
      <c r="B233" s="15" t="s">
        <v>800</v>
      </c>
      <c r="C233" s="15" t="s">
        <v>801</v>
      </c>
      <c r="D233" s="15" t="s">
        <v>268</v>
      </c>
      <c r="E233" s="15" t="s">
        <v>802</v>
      </c>
      <c r="F233" s="15" t="str">
        <f>_xlfn.IFNA(VLOOKUP(airport_planner_whole_state[[#This Row],[ID]],'NPIAS Class'!A:E,5,FALSE), "State")</f>
        <v>National</v>
      </c>
      <c r="G233" s="15" t="s">
        <v>33</v>
      </c>
      <c r="H233" s="15"/>
      <c r="I233" s="15"/>
      <c r="J233" s="13"/>
      <c r="K233" s="1"/>
      <c r="L233" s="1"/>
      <c r="M233" s="1"/>
    </row>
    <row r="234" spans="1:13" x14ac:dyDescent="0.25">
      <c r="A234" s="15" t="s">
        <v>1079</v>
      </c>
      <c r="B234" s="15" t="s">
        <v>268</v>
      </c>
      <c r="C234" s="15" t="s">
        <v>1077</v>
      </c>
      <c r="D234" s="15" t="s">
        <v>268</v>
      </c>
      <c r="E234" s="15" t="s">
        <v>1080</v>
      </c>
      <c r="F234" s="15" t="str">
        <f>_xlfn.IFNA(VLOOKUP(airport_planner_whole_state[[#This Row],[ID]],'NPIAS Class'!A:E,5,FALSE), "State")</f>
        <v>Regional</v>
      </c>
      <c r="G234" s="15" t="s">
        <v>33</v>
      </c>
      <c r="H234" s="15"/>
      <c r="I234" s="15"/>
      <c r="J234" s="13"/>
      <c r="K234" s="1"/>
      <c r="L234" s="1"/>
      <c r="M234" s="1"/>
    </row>
    <row r="235" spans="1:13" x14ac:dyDescent="0.25">
      <c r="A235" s="15" t="s">
        <v>69</v>
      </c>
      <c r="B235" s="15" t="s">
        <v>70</v>
      </c>
      <c r="C235" s="15" t="s">
        <v>71</v>
      </c>
      <c r="D235" s="15" t="s">
        <v>72</v>
      </c>
      <c r="E235" s="15" t="s">
        <v>73</v>
      </c>
      <c r="F235" s="15" t="str">
        <f>_xlfn.IFNA(VLOOKUP(airport_planner_whole_state[[#This Row],[ID]],'NPIAS Class'!A:E,5,FALSE), "State")</f>
        <v>Local</v>
      </c>
      <c r="G235" s="15" t="s">
        <v>1403</v>
      </c>
      <c r="H235" s="15"/>
      <c r="I235" s="15"/>
      <c r="J235" s="13"/>
      <c r="K235" s="1"/>
      <c r="L235" s="1"/>
      <c r="M235" s="1"/>
    </row>
    <row r="236" spans="1:13" x14ac:dyDescent="0.25">
      <c r="A236" s="15" t="s">
        <v>153</v>
      </c>
      <c r="B236" s="15" t="s">
        <v>72</v>
      </c>
      <c r="C236" s="15" t="s">
        <v>154</v>
      </c>
      <c r="D236" s="15" t="s">
        <v>72</v>
      </c>
      <c r="E236" s="15" t="s">
        <v>155</v>
      </c>
      <c r="F236" s="15" t="str">
        <f>_xlfn.IFNA(VLOOKUP(airport_planner_whole_state[[#This Row],[ID]],'NPIAS Class'!A:E,5,FALSE), "State")</f>
        <v>Regional</v>
      </c>
      <c r="G236" s="15" t="s">
        <v>1403</v>
      </c>
      <c r="H236" s="15"/>
      <c r="I236" s="15"/>
      <c r="J236" s="13"/>
      <c r="K236" s="1"/>
      <c r="L236" s="1"/>
      <c r="M236" s="1"/>
    </row>
    <row r="237" spans="1:13" x14ac:dyDescent="0.25">
      <c r="A237" s="15" t="s">
        <v>384</v>
      </c>
      <c r="B237" s="15" t="s">
        <v>385</v>
      </c>
      <c r="C237" s="15" t="s">
        <v>386</v>
      </c>
      <c r="D237" s="15" t="s">
        <v>72</v>
      </c>
      <c r="E237" s="15" t="s">
        <v>387</v>
      </c>
      <c r="F237" s="15" t="str">
        <f>_xlfn.IFNA(VLOOKUP(airport_planner_whole_state[[#This Row],[ID]],'NPIAS Class'!A:E,5,FALSE), "State")</f>
        <v>Local</v>
      </c>
      <c r="G237" s="15" t="s">
        <v>1403</v>
      </c>
      <c r="H237" s="15"/>
      <c r="I237" s="15"/>
      <c r="J237" s="13"/>
      <c r="K237" s="1"/>
      <c r="L237" s="1"/>
      <c r="M237" s="1"/>
    </row>
    <row r="238" spans="1:13" x14ac:dyDescent="0.25">
      <c r="A238" s="15" t="s">
        <v>781</v>
      </c>
      <c r="B238" s="15" t="s">
        <v>782</v>
      </c>
      <c r="C238" s="15" t="s">
        <v>782</v>
      </c>
      <c r="D238" s="15" t="s">
        <v>72</v>
      </c>
      <c r="E238" s="15" t="s">
        <v>783</v>
      </c>
      <c r="F238" s="15" t="str">
        <f>_xlfn.IFNA(VLOOKUP(airport_planner_whole_state[[#This Row],[ID]],'NPIAS Class'!A:E,5,FALSE), "State")</f>
        <v>Basic</v>
      </c>
      <c r="G238" s="15" t="s">
        <v>1403</v>
      </c>
      <c r="H238" s="15"/>
      <c r="I238" s="15"/>
      <c r="J238" s="13"/>
      <c r="K238" s="1"/>
      <c r="L238" s="1"/>
      <c r="M238" s="1"/>
    </row>
    <row r="239" spans="1:13" x14ac:dyDescent="0.25">
      <c r="A239" s="15" t="s">
        <v>811</v>
      </c>
      <c r="B239" s="15" t="s">
        <v>812</v>
      </c>
      <c r="C239" s="15" t="s">
        <v>782</v>
      </c>
      <c r="D239" s="15" t="s">
        <v>72</v>
      </c>
      <c r="E239" s="15" t="s">
        <v>812</v>
      </c>
      <c r="F239" s="15" t="str">
        <f>_xlfn.IFNA(VLOOKUP(airport_planner_whole_state[[#This Row],[ID]],'NPIAS Class'!A:E,5,FALSE), "State")</f>
        <v>State</v>
      </c>
      <c r="G239" s="15" t="s">
        <v>1403</v>
      </c>
      <c r="H239" s="15"/>
      <c r="I239" s="15"/>
      <c r="J239" s="13"/>
      <c r="K239" s="1"/>
      <c r="L239" s="1"/>
      <c r="M239" s="1"/>
    </row>
    <row r="240" spans="1:13" x14ac:dyDescent="0.25">
      <c r="A240" s="15" t="s">
        <v>817</v>
      </c>
      <c r="B240" s="15" t="s">
        <v>818</v>
      </c>
      <c r="C240" s="15" t="s">
        <v>819</v>
      </c>
      <c r="D240" s="15" t="s">
        <v>72</v>
      </c>
      <c r="E240" s="15" t="s">
        <v>820</v>
      </c>
      <c r="F240" s="15" t="str">
        <f>_xlfn.IFNA(VLOOKUP(airport_planner_whole_state[[#This Row],[ID]],'NPIAS Class'!A:E,5,FALSE), "State")</f>
        <v>Local</v>
      </c>
      <c r="G240" s="15" t="s">
        <v>1403</v>
      </c>
      <c r="H240" s="15"/>
      <c r="I240" s="15"/>
      <c r="J240" s="13"/>
      <c r="K240" s="1"/>
      <c r="L240" s="1"/>
      <c r="M240" s="1"/>
    </row>
    <row r="241" spans="1:13" x14ac:dyDescent="0.25">
      <c r="A241" s="15" t="s">
        <v>851</v>
      </c>
      <c r="B241" s="15" t="s">
        <v>386</v>
      </c>
      <c r="C241" s="15" t="s">
        <v>386</v>
      </c>
      <c r="D241" s="15" t="s">
        <v>72</v>
      </c>
      <c r="E241" s="15" t="s">
        <v>852</v>
      </c>
      <c r="F241" s="15" t="str">
        <f>_xlfn.IFNA(VLOOKUP(airport_planner_whole_state[[#This Row],[ID]],'NPIAS Class'!A:E,5,FALSE), "State")</f>
        <v>Local</v>
      </c>
      <c r="G241" s="15" t="s">
        <v>1403</v>
      </c>
      <c r="H241" s="15"/>
      <c r="I241" s="15"/>
      <c r="J241" s="13"/>
      <c r="K241" s="1"/>
      <c r="L241" s="1"/>
      <c r="M241" s="1"/>
    </row>
    <row r="242" spans="1:13" x14ac:dyDescent="0.25">
      <c r="A242" s="15" t="s">
        <v>961</v>
      </c>
      <c r="B242" s="15" t="s">
        <v>962</v>
      </c>
      <c r="C242" s="15" t="s">
        <v>962</v>
      </c>
      <c r="D242" s="15" t="s">
        <v>72</v>
      </c>
      <c r="E242" s="15" t="s">
        <v>963</v>
      </c>
      <c r="F242" s="15" t="str">
        <f>_xlfn.IFNA(VLOOKUP(airport_planner_whole_state[[#This Row],[ID]],'NPIAS Class'!A:E,5,FALSE), "State")</f>
        <v>State</v>
      </c>
      <c r="G242" s="15" t="s">
        <v>1403</v>
      </c>
      <c r="H242" s="15"/>
      <c r="I242" s="15"/>
      <c r="J242" s="13"/>
      <c r="K242" s="1"/>
      <c r="L242" s="1"/>
      <c r="M242" s="1"/>
    </row>
    <row r="243" spans="1:13" x14ac:dyDescent="0.25">
      <c r="A243" s="15" t="s">
        <v>970</v>
      </c>
      <c r="B243" s="15" t="s">
        <v>971</v>
      </c>
      <c r="C243" s="15" t="s">
        <v>971</v>
      </c>
      <c r="D243" s="15" t="s">
        <v>72</v>
      </c>
      <c r="E243" s="15" t="s">
        <v>972</v>
      </c>
      <c r="F243" s="15" t="str">
        <f>_xlfn.IFNA(VLOOKUP(airport_planner_whole_state[[#This Row],[ID]],'NPIAS Class'!A:E,5,FALSE), "State")</f>
        <v>Local</v>
      </c>
      <c r="G243" s="15" t="s">
        <v>1403</v>
      </c>
      <c r="H243" s="15"/>
      <c r="I243" s="15"/>
      <c r="J243" s="13"/>
      <c r="K243" s="1"/>
      <c r="L243" s="1"/>
      <c r="M243" s="1"/>
    </row>
    <row r="244" spans="1:13" ht="30" x14ac:dyDescent="0.25">
      <c r="A244" s="15" t="s">
        <v>1220</v>
      </c>
      <c r="B244" s="15" t="s">
        <v>1221</v>
      </c>
      <c r="C244" s="15" t="s">
        <v>71</v>
      </c>
      <c r="D244" s="15" t="s">
        <v>72</v>
      </c>
      <c r="E244" s="15" t="s">
        <v>1222</v>
      </c>
      <c r="F244" s="15" t="str">
        <f>_xlfn.IFNA(VLOOKUP(airport_planner_whole_state[[#This Row],[ID]],'NPIAS Class'!A:E,5,FALSE), "State")</f>
        <v>Basic</v>
      </c>
      <c r="G244" s="15" t="s">
        <v>1403</v>
      </c>
      <c r="H244" s="15"/>
      <c r="I244" s="15"/>
      <c r="J244" s="13"/>
      <c r="K244" s="1"/>
      <c r="L244" s="1"/>
      <c r="M244" s="1"/>
    </row>
    <row r="245" spans="1:13" x14ac:dyDescent="0.25">
      <c r="A245" s="15" t="s">
        <v>1229</v>
      </c>
      <c r="B245" s="15" t="s">
        <v>1230</v>
      </c>
      <c r="C245" s="15" t="s">
        <v>115</v>
      </c>
      <c r="D245" s="15" t="s">
        <v>72</v>
      </c>
      <c r="E245" s="15" t="s">
        <v>1231</v>
      </c>
      <c r="F245" s="15" t="str">
        <f>_xlfn.IFNA(VLOOKUP(airport_planner_whole_state[[#This Row],[ID]],'NPIAS Class'!A:E,5,FALSE), "State")</f>
        <v>State</v>
      </c>
      <c r="G245" s="15" t="s">
        <v>1403</v>
      </c>
      <c r="H245" s="15"/>
      <c r="I245" s="15"/>
      <c r="J245" s="13"/>
      <c r="K245" s="1"/>
      <c r="L245" s="1"/>
      <c r="M245" s="1"/>
    </row>
    <row r="246" spans="1:13" ht="30" x14ac:dyDescent="0.25">
      <c r="A246" s="15" t="s">
        <v>88</v>
      </c>
      <c r="B246" s="15" t="s">
        <v>89</v>
      </c>
      <c r="C246" s="15" t="s">
        <v>90</v>
      </c>
      <c r="D246" s="15" t="s">
        <v>91</v>
      </c>
      <c r="E246" s="15" t="s">
        <v>92</v>
      </c>
      <c r="F246" s="15" t="str">
        <f>_xlfn.IFNA(VLOOKUP(airport_planner_whole_state[[#This Row],[ID]],'NPIAS Class'!A:E,5,FALSE), "State")</f>
        <v>Regional</v>
      </c>
      <c r="G246" s="15" t="s">
        <v>1403</v>
      </c>
      <c r="H246" s="15"/>
      <c r="I246" s="15"/>
      <c r="J246" s="13"/>
      <c r="K246" s="1"/>
      <c r="L246" s="1"/>
      <c r="M246" s="1"/>
    </row>
    <row r="247" spans="1:13" x14ac:dyDescent="0.25">
      <c r="A247" s="15" t="s">
        <v>643</v>
      </c>
      <c r="B247" s="15" t="s">
        <v>644</v>
      </c>
      <c r="C247" s="15" t="s">
        <v>644</v>
      </c>
      <c r="D247" s="15" t="s">
        <v>91</v>
      </c>
      <c r="E247" s="15" t="s">
        <v>645</v>
      </c>
      <c r="F247" s="15" t="str">
        <f>_xlfn.IFNA(VLOOKUP(airport_planner_whole_state[[#This Row],[ID]],'NPIAS Class'!A:E,5,FALSE), "State")</f>
        <v>Regional</v>
      </c>
      <c r="G247" s="15" t="s">
        <v>1403</v>
      </c>
      <c r="H247" s="15"/>
      <c r="I247" s="15"/>
      <c r="J247" s="13"/>
      <c r="K247" s="1"/>
      <c r="L247" s="1"/>
      <c r="M247" s="1"/>
    </row>
    <row r="248" spans="1:13" x14ac:dyDescent="0.25">
      <c r="A248" s="15" t="s">
        <v>745</v>
      </c>
      <c r="B248" s="15" t="s">
        <v>91</v>
      </c>
      <c r="C248" s="15" t="s">
        <v>746</v>
      </c>
      <c r="D248" s="15" t="s">
        <v>91</v>
      </c>
      <c r="E248" s="15" t="s">
        <v>747</v>
      </c>
      <c r="F248" s="15" t="str">
        <f>_xlfn.IFNA(VLOOKUP(airport_planner_whole_state[[#This Row],[ID]],'NPIAS Class'!A:E,5,FALSE), "State")</f>
        <v>Regional</v>
      </c>
      <c r="G248" s="15" t="s">
        <v>1403</v>
      </c>
      <c r="H248" s="15"/>
      <c r="I248" s="15"/>
      <c r="J248" s="13"/>
      <c r="K248" s="1"/>
      <c r="L248" s="1"/>
      <c r="M248" s="1"/>
    </row>
    <row r="249" spans="1:13" x14ac:dyDescent="0.25">
      <c r="A249" s="15" t="s">
        <v>748</v>
      </c>
      <c r="B249" s="15" t="s">
        <v>91</v>
      </c>
      <c r="C249" s="15" t="s">
        <v>749</v>
      </c>
      <c r="D249" s="15" t="s">
        <v>91</v>
      </c>
      <c r="E249" s="15" t="s">
        <v>750</v>
      </c>
      <c r="F249" s="15" t="str">
        <f>_xlfn.IFNA(VLOOKUP(airport_planner_whole_state[[#This Row],[ID]],'NPIAS Class'!A:E,5,FALSE), "State")</f>
        <v>National</v>
      </c>
      <c r="G249" s="15" t="s">
        <v>1403</v>
      </c>
      <c r="H249" s="15"/>
      <c r="I249" s="15"/>
      <c r="J249" s="13"/>
      <c r="K249" s="1"/>
      <c r="L249" s="1"/>
      <c r="M249" s="1"/>
    </row>
    <row r="250" spans="1:13" x14ac:dyDescent="0.25">
      <c r="A250" s="15" t="s">
        <v>751</v>
      </c>
      <c r="B250" s="15" t="s">
        <v>91</v>
      </c>
      <c r="C250" s="15" t="s">
        <v>752</v>
      </c>
      <c r="D250" s="15" t="s">
        <v>91</v>
      </c>
      <c r="E250" s="15" t="s">
        <v>753</v>
      </c>
      <c r="F250" s="15" t="str">
        <f>_xlfn.IFNA(VLOOKUP(airport_planner_whole_state[[#This Row],[ID]],'NPIAS Class'!A:E,5,FALSE), "State")</f>
        <v>Regional</v>
      </c>
      <c r="G250" s="15" t="s">
        <v>1403</v>
      </c>
      <c r="H250" s="15"/>
      <c r="I250" s="15"/>
      <c r="J250" s="13"/>
      <c r="K250" s="1"/>
      <c r="L250" s="1"/>
      <c r="M250" s="1"/>
    </row>
    <row r="251" spans="1:13" x14ac:dyDescent="0.25">
      <c r="A251" s="15" t="s">
        <v>754</v>
      </c>
      <c r="B251" s="15" t="s">
        <v>91</v>
      </c>
      <c r="C251" s="15" t="s">
        <v>752</v>
      </c>
      <c r="D251" s="15" t="s">
        <v>91</v>
      </c>
      <c r="E251" s="15" t="s">
        <v>755</v>
      </c>
      <c r="F251" s="15" t="str">
        <f>_xlfn.IFNA(VLOOKUP(airport_planner_whole_state[[#This Row],[ID]],'NPIAS Class'!A:E,5,FALSE), "State")</f>
        <v>National</v>
      </c>
      <c r="G251" s="15" t="s">
        <v>1403</v>
      </c>
      <c r="H251" s="15"/>
      <c r="I251" s="15"/>
      <c r="J251" s="13"/>
      <c r="K251" s="1"/>
      <c r="L251" s="1"/>
      <c r="M251" s="1"/>
    </row>
    <row r="252" spans="1:13" x14ac:dyDescent="0.25">
      <c r="A252" s="15" t="s">
        <v>756</v>
      </c>
      <c r="B252" s="15" t="s">
        <v>91</v>
      </c>
      <c r="C252" s="15" t="s">
        <v>752</v>
      </c>
      <c r="D252" s="15" t="s">
        <v>91</v>
      </c>
      <c r="E252" s="15" t="s">
        <v>757</v>
      </c>
      <c r="F252" s="15" t="str">
        <f>_xlfn.IFNA(VLOOKUP(airport_planner_whole_state[[#This Row],[ID]],'NPIAS Class'!A:E,5,FALSE), "State")</f>
        <v>Regional</v>
      </c>
      <c r="G252" s="15" t="s">
        <v>1403</v>
      </c>
      <c r="H252" s="15"/>
      <c r="I252" s="15"/>
      <c r="J252" s="13"/>
      <c r="K252" s="1"/>
      <c r="L252" s="1"/>
      <c r="M252" s="1"/>
    </row>
    <row r="253" spans="1:13" x14ac:dyDescent="0.25">
      <c r="A253" s="15" t="s">
        <v>758</v>
      </c>
      <c r="B253" s="15" t="s">
        <v>91</v>
      </c>
      <c r="C253" s="15" t="s">
        <v>90</v>
      </c>
      <c r="D253" s="15" t="s">
        <v>91</v>
      </c>
      <c r="E253" s="15" t="s">
        <v>759</v>
      </c>
      <c r="F253" s="15" t="str">
        <f>_xlfn.IFNA(VLOOKUP(airport_planner_whole_state[[#This Row],[ID]],'NPIAS Class'!A:E,5,FALSE), "State")</f>
        <v>Regional</v>
      </c>
      <c r="G253" s="15" t="s">
        <v>1403</v>
      </c>
      <c r="H253" s="15"/>
      <c r="I253" s="15"/>
      <c r="J253" s="13"/>
      <c r="K253" s="1"/>
      <c r="L253" s="1"/>
      <c r="M253" s="1"/>
    </row>
    <row r="254" spans="1:13" x14ac:dyDescent="0.25">
      <c r="A254" s="15" t="s">
        <v>760</v>
      </c>
      <c r="B254" s="15" t="s">
        <v>91</v>
      </c>
      <c r="C254" s="15" t="s">
        <v>746</v>
      </c>
      <c r="D254" s="15" t="s">
        <v>91</v>
      </c>
      <c r="E254" s="15" t="s">
        <v>761</v>
      </c>
      <c r="F254" s="15" t="str">
        <f>_xlfn.IFNA(VLOOKUP(airport_planner_whole_state[[#This Row],[ID]],'NPIAS Class'!A:E,5,FALSE), "State")</f>
        <v>National</v>
      </c>
      <c r="G254" s="15" t="s">
        <v>1403</v>
      </c>
      <c r="H254" s="15"/>
      <c r="I254" s="15"/>
      <c r="J254" s="13"/>
      <c r="K254" s="1"/>
      <c r="L254" s="1"/>
      <c r="M254" s="1"/>
    </row>
    <row r="255" spans="1:13" x14ac:dyDescent="0.25">
      <c r="A255" s="15" t="s">
        <v>762</v>
      </c>
      <c r="B255" s="15" t="s">
        <v>91</v>
      </c>
      <c r="C255" s="15" t="s">
        <v>763</v>
      </c>
      <c r="D255" s="15" t="s">
        <v>91</v>
      </c>
      <c r="E255" s="15" t="s">
        <v>764</v>
      </c>
      <c r="F255" s="15" t="str">
        <f>_xlfn.IFNA(VLOOKUP(airport_planner_whole_state[[#This Row],[ID]],'NPIAS Class'!A:E,5,FALSE), "State")</f>
        <v>State</v>
      </c>
      <c r="G255" s="15" t="s">
        <v>1403</v>
      </c>
      <c r="H255" s="15"/>
      <c r="I255" s="15"/>
      <c r="J255" s="13"/>
      <c r="K255" s="1"/>
      <c r="L255" s="1"/>
      <c r="M255" s="1"/>
    </row>
    <row r="256" spans="1:13" x14ac:dyDescent="0.25">
      <c r="A256" s="15" t="s">
        <v>825</v>
      </c>
      <c r="B256" s="15" t="s">
        <v>826</v>
      </c>
      <c r="C256" s="15" t="s">
        <v>752</v>
      </c>
      <c r="D256" s="15" t="s">
        <v>91</v>
      </c>
      <c r="E256" s="15" t="s">
        <v>827</v>
      </c>
      <c r="F256" s="15" t="str">
        <f>_xlfn.IFNA(VLOOKUP(airport_planner_whole_state[[#This Row],[ID]],'NPIAS Class'!A:E,5,FALSE), "State")</f>
        <v>Local</v>
      </c>
      <c r="G256" s="15" t="s">
        <v>1403</v>
      </c>
      <c r="H256" s="15"/>
      <c r="I256" s="15"/>
      <c r="J256" s="13"/>
      <c r="K256" s="1"/>
      <c r="L256" s="1"/>
      <c r="M256" s="1"/>
    </row>
    <row r="257" spans="1:13" x14ac:dyDescent="0.25">
      <c r="A257" s="15" t="s">
        <v>143</v>
      </c>
      <c r="B257" s="15" t="s">
        <v>144</v>
      </c>
      <c r="C257" s="15" t="s">
        <v>145</v>
      </c>
      <c r="D257" s="15" t="s">
        <v>146</v>
      </c>
      <c r="E257" s="20" t="s">
        <v>147</v>
      </c>
      <c r="F257" s="15" t="str">
        <f>_xlfn.IFNA(VLOOKUP(airport_planner_whole_state[[#This Row],[ID]],'NPIAS Class'!A:E,5,FALSE), "State")</f>
        <v>Local</v>
      </c>
      <c r="G257" s="15" t="s">
        <v>1403</v>
      </c>
      <c r="H257" s="15"/>
      <c r="I257" s="15"/>
      <c r="J257" s="13"/>
      <c r="K257" s="1"/>
      <c r="L257" s="1"/>
      <c r="M257" s="1"/>
    </row>
    <row r="258" spans="1:13" x14ac:dyDescent="0.25">
      <c r="A258" s="15" t="s">
        <v>417</v>
      </c>
      <c r="B258" s="15" t="s">
        <v>418</v>
      </c>
      <c r="C258" s="15" t="s">
        <v>419</v>
      </c>
      <c r="D258" s="15" t="s">
        <v>146</v>
      </c>
      <c r="E258" s="15" t="s">
        <v>420</v>
      </c>
      <c r="F258" s="15" t="str">
        <f>_xlfn.IFNA(VLOOKUP(airport_planner_whole_state[[#This Row],[ID]],'NPIAS Class'!A:E,5,FALSE), "State")</f>
        <v>State</v>
      </c>
      <c r="G258" s="15" t="s">
        <v>1403</v>
      </c>
      <c r="H258" s="15"/>
      <c r="I258" s="15"/>
      <c r="J258" s="13"/>
      <c r="K258" s="1"/>
      <c r="L258" s="1"/>
      <c r="M258" s="1"/>
    </row>
    <row r="259" spans="1:13" x14ac:dyDescent="0.25">
      <c r="A259" s="15" t="s">
        <v>479</v>
      </c>
      <c r="B259" s="15" t="s">
        <v>480</v>
      </c>
      <c r="C259" s="15" t="s">
        <v>481</v>
      </c>
      <c r="D259" s="15" t="s">
        <v>146</v>
      </c>
      <c r="E259" s="15" t="s">
        <v>482</v>
      </c>
      <c r="F259" s="15" t="str">
        <f>_xlfn.IFNA(VLOOKUP(airport_planner_whole_state[[#This Row],[ID]],'NPIAS Class'!A:E,5,FALSE), "State")</f>
        <v>Unclassified</v>
      </c>
      <c r="G259" s="15" t="s">
        <v>1403</v>
      </c>
      <c r="H259" s="15"/>
      <c r="I259" s="15"/>
      <c r="J259" s="13"/>
      <c r="K259" s="1"/>
      <c r="L259" s="1"/>
      <c r="M259" s="1"/>
    </row>
    <row r="260" spans="1:13" x14ac:dyDescent="0.25">
      <c r="A260" s="15" t="s">
        <v>584</v>
      </c>
      <c r="B260" s="15" t="s">
        <v>585</v>
      </c>
      <c r="C260" s="15" t="s">
        <v>419</v>
      </c>
      <c r="D260" s="15" t="s">
        <v>146</v>
      </c>
      <c r="E260" s="15" t="s">
        <v>585</v>
      </c>
      <c r="F260" s="15" t="str">
        <f>_xlfn.IFNA(VLOOKUP(airport_planner_whole_state[[#This Row],[ID]],'NPIAS Class'!A:E,5,FALSE), "State")</f>
        <v>Local</v>
      </c>
      <c r="G260" s="15" t="s">
        <v>1403</v>
      </c>
      <c r="H260" s="15"/>
      <c r="I260" s="15"/>
      <c r="J260" s="13"/>
      <c r="K260" s="1"/>
      <c r="L260" s="1"/>
      <c r="M260" s="1"/>
    </row>
    <row r="261" spans="1:13" x14ac:dyDescent="0.25">
      <c r="A261" s="15" t="s">
        <v>596</v>
      </c>
      <c r="B261" s="15" t="s">
        <v>597</v>
      </c>
      <c r="C261" s="15" t="s">
        <v>598</v>
      </c>
      <c r="D261" s="15" t="s">
        <v>146</v>
      </c>
      <c r="E261" s="15" t="s">
        <v>599</v>
      </c>
      <c r="F261" s="15" t="str">
        <f>_xlfn.IFNA(VLOOKUP(airport_planner_whole_state[[#This Row],[ID]],'NPIAS Class'!A:E,5,FALSE), "State")</f>
        <v>Local</v>
      </c>
      <c r="G261" s="15" t="s">
        <v>1403</v>
      </c>
      <c r="H261" s="15"/>
      <c r="I261" s="15"/>
      <c r="J261" s="13"/>
      <c r="K261" s="1"/>
      <c r="L261" s="1"/>
      <c r="M261" s="1"/>
    </row>
    <row r="262" spans="1:13" x14ac:dyDescent="0.25">
      <c r="A262" s="15" t="s">
        <v>677</v>
      </c>
      <c r="B262" s="15" t="s">
        <v>678</v>
      </c>
      <c r="C262" s="15" t="s">
        <v>678</v>
      </c>
      <c r="D262" s="15" t="s">
        <v>146</v>
      </c>
      <c r="E262" s="20" t="s">
        <v>679</v>
      </c>
      <c r="F262" s="15" t="str">
        <f>_xlfn.IFNA(VLOOKUP(airport_planner_whole_state[[#This Row],[ID]],'NPIAS Class'!A:E,5,FALSE), "State")</f>
        <v>State</v>
      </c>
      <c r="G262" s="15" t="s">
        <v>1403</v>
      </c>
      <c r="H262" s="15"/>
      <c r="I262" s="15"/>
      <c r="J262" s="13"/>
      <c r="K262" s="1"/>
      <c r="L262" s="1"/>
      <c r="M262" s="1"/>
    </row>
    <row r="263" spans="1:13" x14ac:dyDescent="0.25">
      <c r="A263" s="15" t="s">
        <v>706</v>
      </c>
      <c r="B263" s="15" t="s">
        <v>707</v>
      </c>
      <c r="C263" s="15" t="s">
        <v>708</v>
      </c>
      <c r="D263" s="15" t="s">
        <v>146</v>
      </c>
      <c r="E263" s="15" t="s">
        <v>709</v>
      </c>
      <c r="F263" s="15" t="str">
        <f>_xlfn.IFNA(VLOOKUP(airport_planner_whole_state[[#This Row],[ID]],'NPIAS Class'!A:E,5,FALSE), "State")</f>
        <v>State</v>
      </c>
      <c r="G263" s="15" t="s">
        <v>1403</v>
      </c>
      <c r="H263" s="15"/>
      <c r="I263" s="15"/>
      <c r="J263" s="13"/>
      <c r="K263" s="1"/>
      <c r="L263" s="1"/>
      <c r="M263" s="1"/>
    </row>
    <row r="264" spans="1:13" x14ac:dyDescent="0.25">
      <c r="A264" s="15" t="s">
        <v>821</v>
      </c>
      <c r="B264" s="15" t="s">
        <v>822</v>
      </c>
      <c r="C264" s="15" t="s">
        <v>823</v>
      </c>
      <c r="D264" s="15" t="s">
        <v>146</v>
      </c>
      <c r="E264" s="15" t="s">
        <v>824</v>
      </c>
      <c r="F264" s="15" t="str">
        <f>_xlfn.IFNA(VLOOKUP(airport_planner_whole_state[[#This Row],[ID]],'NPIAS Class'!A:E,5,FALSE), "State")</f>
        <v>Local</v>
      </c>
      <c r="G264" s="15" t="s">
        <v>1403</v>
      </c>
      <c r="H264" s="15"/>
      <c r="I264" s="15"/>
      <c r="J264" s="13"/>
      <c r="K264" s="1"/>
      <c r="L264" s="1"/>
      <c r="M264" s="1"/>
    </row>
    <row r="265" spans="1:13" x14ac:dyDescent="0.25">
      <c r="A265" s="15" t="s">
        <v>980</v>
      </c>
      <c r="B265" s="15" t="s">
        <v>981</v>
      </c>
      <c r="C265" s="15" t="s">
        <v>145</v>
      </c>
      <c r="D265" s="15" t="s">
        <v>146</v>
      </c>
      <c r="E265" s="15" t="s">
        <v>982</v>
      </c>
      <c r="F265" s="15" t="str">
        <f>_xlfn.IFNA(VLOOKUP(airport_planner_whole_state[[#This Row],[ID]],'NPIAS Class'!A:E,5,FALSE), "State")</f>
        <v>Basic</v>
      </c>
      <c r="G265" s="15" t="s">
        <v>1403</v>
      </c>
      <c r="H265" s="15"/>
      <c r="K265" s="1"/>
      <c r="L265" s="1"/>
      <c r="M265" s="1"/>
    </row>
    <row r="266" spans="1:13" x14ac:dyDescent="0.25">
      <c r="A266" s="15" t="s">
        <v>1027</v>
      </c>
      <c r="B266" s="15" t="s">
        <v>1028</v>
      </c>
      <c r="C266" s="15" t="s">
        <v>1029</v>
      </c>
      <c r="D266" s="15" t="s">
        <v>146</v>
      </c>
      <c r="E266" s="15" t="s">
        <v>1030</v>
      </c>
      <c r="F266" s="15" t="str">
        <f>_xlfn.IFNA(VLOOKUP(airport_planner_whole_state[[#This Row],[ID]],'NPIAS Class'!A:E,5,FALSE), "State")</f>
        <v>Local</v>
      </c>
      <c r="G266" s="15" t="s">
        <v>1403</v>
      </c>
      <c r="H266" s="15"/>
      <c r="K266" s="1"/>
      <c r="L266" s="1"/>
      <c r="M266" s="1"/>
    </row>
    <row r="267" spans="1:13" x14ac:dyDescent="0.25">
      <c r="A267" s="15" t="s">
        <v>1189</v>
      </c>
      <c r="B267" s="15" t="s">
        <v>1190</v>
      </c>
      <c r="C267" s="15" t="s">
        <v>1190</v>
      </c>
      <c r="D267" s="15" t="s">
        <v>146</v>
      </c>
      <c r="E267" s="15" t="s">
        <v>1191</v>
      </c>
      <c r="F267" s="15" t="str">
        <f>_xlfn.IFNA(VLOOKUP(airport_planner_whole_state[[#This Row],[ID]],'NPIAS Class'!A:E,5,FALSE), "State")</f>
        <v>Hub</v>
      </c>
      <c r="G267" s="15" t="s">
        <v>1403</v>
      </c>
      <c r="H267" s="15"/>
      <c r="K267" s="1"/>
      <c r="L267" s="1"/>
      <c r="M267" s="1"/>
    </row>
    <row r="268" spans="1:13" x14ac:dyDescent="0.25">
      <c r="A268" s="15" t="s">
        <v>1204</v>
      </c>
      <c r="B268" s="15" t="s">
        <v>1205</v>
      </c>
      <c r="C268" s="15" t="s">
        <v>1205</v>
      </c>
      <c r="D268" s="15" t="s">
        <v>146</v>
      </c>
      <c r="E268" s="15" t="s">
        <v>1206</v>
      </c>
      <c r="F268" s="15" t="str">
        <f>_xlfn.IFNA(VLOOKUP(airport_planner_whole_state[[#This Row],[ID]],'NPIAS Class'!A:E,5,FALSE), "State")</f>
        <v>Local</v>
      </c>
      <c r="G268" s="15" t="s">
        <v>1403</v>
      </c>
      <c r="H268" s="15"/>
      <c r="K268" s="1"/>
      <c r="L268" s="1"/>
      <c r="M268" s="1"/>
    </row>
    <row r="269" spans="1:13" x14ac:dyDescent="0.25">
      <c r="A269" s="15" t="s">
        <v>1232</v>
      </c>
      <c r="B269" s="15" t="s">
        <v>146</v>
      </c>
      <c r="C269" s="15" t="s">
        <v>708</v>
      </c>
      <c r="D269" s="15" t="s">
        <v>146</v>
      </c>
      <c r="E269" s="15" t="s">
        <v>1233</v>
      </c>
      <c r="F269" s="15" t="str">
        <f>_xlfn.IFNA(VLOOKUP(airport_planner_whole_state[[#This Row],[ID]],'NPIAS Class'!A:E,5,FALSE), "State")</f>
        <v>State</v>
      </c>
      <c r="G269" s="15" t="s">
        <v>1403</v>
      </c>
      <c r="H269" s="15"/>
      <c r="K269" s="1"/>
      <c r="L269" s="1"/>
      <c r="M269" s="1"/>
    </row>
    <row r="270" spans="1:13" x14ac:dyDescent="0.25">
      <c r="H270" s="15"/>
      <c r="K270" s="1"/>
      <c r="L270" s="1"/>
      <c r="M270" s="1"/>
    </row>
    <row r="271" spans="1:13" x14ac:dyDescent="0.25">
      <c r="H271" s="15"/>
      <c r="K271" s="1"/>
      <c r="L271" s="1"/>
      <c r="M271" s="1"/>
    </row>
    <row r="272" spans="1:13" x14ac:dyDescent="0.25">
      <c r="K272" s="1"/>
      <c r="L272" s="1"/>
      <c r="M272" s="1"/>
    </row>
    <row r="273" spans="11:13" x14ac:dyDescent="0.25">
      <c r="K273" s="1"/>
      <c r="L273" s="1"/>
      <c r="M273" s="1"/>
    </row>
  </sheetData>
  <mergeCells count="29">
    <mergeCell ref="O39:P39"/>
    <mergeCell ref="O52:P52"/>
    <mergeCell ref="R1:S1"/>
    <mergeCell ref="R13:S13"/>
    <mergeCell ref="R26:S26"/>
    <mergeCell ref="R40:S40"/>
    <mergeCell ref="R57:S57"/>
    <mergeCell ref="U1:V1"/>
    <mergeCell ref="U12:V12"/>
    <mergeCell ref="U22:V22"/>
    <mergeCell ref="U35:V35"/>
    <mergeCell ref="U45:V45"/>
    <mergeCell ref="U57:V57"/>
    <mergeCell ref="X43:Y43"/>
    <mergeCell ref="X55:Y55"/>
    <mergeCell ref="AA1:AB1"/>
    <mergeCell ref="AA17:AB17"/>
    <mergeCell ref="AA29:AB29"/>
    <mergeCell ref="AA42:AB42"/>
    <mergeCell ref="AA54:AB54"/>
    <mergeCell ref="L1:M1"/>
    <mergeCell ref="L12:M12"/>
    <mergeCell ref="L22:M22"/>
    <mergeCell ref="L32:M32"/>
    <mergeCell ref="X1:Y1"/>
    <mergeCell ref="X14:Y14"/>
    <mergeCell ref="X30:Y30"/>
    <mergeCell ref="O1:P1"/>
    <mergeCell ref="O18:P18"/>
  </mergeCells>
  <pageMargins left="0.7" right="0.7" top="0.75" bottom="0.75" header="0.3" footer="0.3"/>
  <pageSetup fitToWidth="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D1AB-3543-455A-B690-FC94A8160AE8}">
  <dimension ref="A1:P27"/>
  <sheetViews>
    <sheetView workbookViewId="0"/>
  </sheetViews>
  <sheetFormatPr defaultRowHeight="15" x14ac:dyDescent="0.25"/>
  <cols>
    <col min="2" max="2" width="26.7109375" customWidth="1"/>
    <col min="3" max="3" width="14" customWidth="1"/>
    <col min="4" max="4" width="18" customWidth="1"/>
    <col min="5" max="5" width="42.85546875" customWidth="1"/>
    <col min="6" max="6" width="24.140625" customWidth="1"/>
    <col min="7" max="7" width="25.140625" customWidth="1"/>
    <col min="8" max="8" width="12.42578125" customWidth="1"/>
    <col min="9" max="9" width="14.42578125" customWidth="1"/>
    <col min="10" max="10" width="13.42578125" customWidth="1"/>
    <col min="11" max="11" width="13.7109375" customWidth="1"/>
    <col min="12" max="12" width="11.28515625" customWidth="1"/>
    <col min="14" max="14" width="11.140625" customWidth="1"/>
    <col min="15" max="15" width="19.140625" customWidth="1"/>
    <col min="16" max="16" width="12.5703125" customWidth="1"/>
  </cols>
  <sheetData>
    <row r="1" spans="1:16" s="51" customFormat="1" ht="18" thickBot="1" x14ac:dyDescent="0.35">
      <c r="A1" s="115" t="s">
        <v>1237</v>
      </c>
      <c r="B1" s="115" t="s">
        <v>8</v>
      </c>
      <c r="C1" s="115" t="s">
        <v>9</v>
      </c>
      <c r="D1" s="116" t="s">
        <v>1238</v>
      </c>
      <c r="E1" s="115" t="s">
        <v>1239</v>
      </c>
      <c r="F1" s="115" t="s">
        <v>1240</v>
      </c>
      <c r="G1" s="115" t="s">
        <v>1241</v>
      </c>
      <c r="H1" s="115" t="s">
        <v>1242</v>
      </c>
      <c r="I1" s="115" t="s">
        <v>1243</v>
      </c>
      <c r="J1" s="115" t="s">
        <v>1244</v>
      </c>
      <c r="K1" s="115" t="s">
        <v>1245</v>
      </c>
      <c r="L1" s="115" t="s">
        <v>1246</v>
      </c>
      <c r="M1" s="115" t="s">
        <v>1247</v>
      </c>
      <c r="N1" s="115" t="s">
        <v>1248</v>
      </c>
      <c r="O1" s="115" t="s">
        <v>1249</v>
      </c>
      <c r="P1" s="115" t="s">
        <v>1250</v>
      </c>
    </row>
    <row r="2" spans="1:16" ht="15.75" thickTop="1" x14ac:dyDescent="0.25">
      <c r="A2" t="s">
        <v>1251</v>
      </c>
      <c r="B2" t="s">
        <v>124</v>
      </c>
      <c r="C2" t="s">
        <v>130</v>
      </c>
      <c r="D2" t="str">
        <f>VLOOKUP(commercial_Service_Airports[[#This Row],[COUNTY]],[1]Districts!B:C,2,FALSE)</f>
        <v>Austin</v>
      </c>
      <c r="E2" t="s">
        <v>1252</v>
      </c>
      <c r="F2" t="s">
        <v>1253</v>
      </c>
      <c r="G2" t="str">
        <f>_xlfn.IFNA(VLOOKUP(commercial_Service_Airports[[#This Row],[COUNTY]],'Whole State'!C:G,5,FALSE), VLOOKUP(commercial_Service_Airports[[#This Row],[DISTRICT]],'Whole State'!D:G,4,FALSE))</f>
        <v>Ben Breck</v>
      </c>
      <c r="H2">
        <v>30.194526669999998</v>
      </c>
      <c r="I2">
        <v>-97.669883999999996</v>
      </c>
      <c r="J2" t="s">
        <v>1254</v>
      </c>
      <c r="K2" t="s">
        <v>1255</v>
      </c>
      <c r="L2" t="s">
        <v>1256</v>
      </c>
      <c r="M2">
        <v>77</v>
      </c>
      <c r="N2" t="s">
        <v>1257</v>
      </c>
      <c r="O2" t="s">
        <v>1258</v>
      </c>
      <c r="P2" t="s">
        <v>1259</v>
      </c>
    </row>
    <row r="3" spans="1:16" x14ac:dyDescent="0.25">
      <c r="A3" t="s">
        <v>1260</v>
      </c>
      <c r="B3" t="s">
        <v>138</v>
      </c>
      <c r="C3" t="s">
        <v>1261</v>
      </c>
      <c r="D3" t="str">
        <f>VLOOKUP(commercial_Service_Airports[[#This Row],[COUNTY]],[1]Districts!B:C,2,FALSE)</f>
        <v>San Angelo</v>
      </c>
      <c r="E3" t="s">
        <v>1262</v>
      </c>
      <c r="F3" t="s">
        <v>1263</v>
      </c>
      <c r="G3" t="str">
        <f>_xlfn.IFNA(VLOOKUP(commercial_Service_Airports[[#This Row],[COUNTY]],'Whole State'!C:G,5,FALSE), VLOOKUP(commercial_Service_Airports[[#This Row],[DISTRICT]],'Whole State'!D:G,4,FALSE))</f>
        <v>Ben Breck</v>
      </c>
      <c r="H3">
        <v>31.357749940000001</v>
      </c>
      <c r="I3">
        <v>-100.49630000000001</v>
      </c>
      <c r="J3" t="s">
        <v>1254</v>
      </c>
      <c r="K3" t="s">
        <v>1255</v>
      </c>
      <c r="L3" t="s">
        <v>1264</v>
      </c>
      <c r="M3">
        <v>240</v>
      </c>
      <c r="N3" t="s">
        <v>1257</v>
      </c>
      <c r="O3" t="s">
        <v>1265</v>
      </c>
      <c r="P3" t="s">
        <v>1266</v>
      </c>
    </row>
    <row r="4" spans="1:16" x14ac:dyDescent="0.25">
      <c r="A4" t="s">
        <v>1267</v>
      </c>
      <c r="B4" t="s">
        <v>268</v>
      </c>
      <c r="C4" t="s">
        <v>1077</v>
      </c>
      <c r="D4" t="str">
        <f>VLOOKUP(commercial_Service_Airports[[#This Row],[COUNTY]],[1]Districts!B:C,2,FALSE)</f>
        <v>San Antonio</v>
      </c>
      <c r="E4" t="s">
        <v>1268</v>
      </c>
      <c r="F4" t="s">
        <v>1269</v>
      </c>
      <c r="G4" t="str">
        <f>_xlfn.IFNA(VLOOKUP(commercial_Service_Airports[[#This Row],[COUNTY]],'Whole State'!C:G,5,FALSE), VLOOKUP(commercial_Service_Airports[[#This Row],[DISTRICT]],'Whole State'!D:G,4,FALSE))</f>
        <v>Ben Breck</v>
      </c>
      <c r="H4">
        <v>29.53369331</v>
      </c>
      <c r="I4">
        <v>-98.469772000000006</v>
      </c>
      <c r="J4" t="s">
        <v>1254</v>
      </c>
      <c r="K4" t="s">
        <v>1255</v>
      </c>
      <c r="L4" t="s">
        <v>1270</v>
      </c>
      <c r="M4">
        <v>237</v>
      </c>
      <c r="N4" t="s">
        <v>1257</v>
      </c>
      <c r="O4" t="s">
        <v>1271</v>
      </c>
      <c r="P4" t="s">
        <v>1272</v>
      </c>
    </row>
    <row r="5" spans="1:16" x14ac:dyDescent="0.25">
      <c r="A5" t="s">
        <v>1273</v>
      </c>
      <c r="B5" t="s">
        <v>1274</v>
      </c>
      <c r="C5" t="s">
        <v>154</v>
      </c>
      <c r="D5" t="str">
        <f>VLOOKUP(commercial_Service_Airports[[#This Row],[COUNTY]],[1]Districts!B:C,2,FALSE)</f>
        <v>Beaumont</v>
      </c>
      <c r="E5" t="s">
        <v>1275</v>
      </c>
      <c r="F5" t="s">
        <v>1263</v>
      </c>
      <c r="G5" t="str">
        <f>_xlfn.IFNA(VLOOKUP(commercial_Service_Airports[[#This Row],[COUNTY]],'Whole State'!C:G,5,FALSE), VLOOKUP(commercial_Service_Airports[[#This Row],[DISTRICT]],'Whole State'!D:G,4,FALSE))</f>
        <v>Sean Newton</v>
      </c>
      <c r="H5">
        <v>29.950834270000001</v>
      </c>
      <c r="I5">
        <v>-94.020690999999999</v>
      </c>
      <c r="J5" t="s">
        <v>1254</v>
      </c>
      <c r="K5" t="s">
        <v>1255</v>
      </c>
      <c r="L5" t="s">
        <v>1276</v>
      </c>
      <c r="M5">
        <v>89</v>
      </c>
      <c r="N5" t="s">
        <v>1257</v>
      </c>
      <c r="O5" t="s">
        <v>1277</v>
      </c>
      <c r="P5" t="s">
        <v>1278</v>
      </c>
    </row>
    <row r="6" spans="1:16" x14ac:dyDescent="0.25">
      <c r="A6" t="s">
        <v>1279</v>
      </c>
      <c r="B6" t="s">
        <v>91</v>
      </c>
      <c r="C6" t="s">
        <v>752</v>
      </c>
      <c r="D6" t="str">
        <f>VLOOKUP(commercial_Service_Airports[[#This Row],[COUNTY]],[1]Districts!B:C,2,FALSE)</f>
        <v>Houston</v>
      </c>
      <c r="E6" t="s">
        <v>1280</v>
      </c>
      <c r="F6" t="s">
        <v>1269</v>
      </c>
      <c r="G6" t="str">
        <f>_xlfn.IFNA(VLOOKUP(commercial_Service_Airports[[#This Row],[COUNTY]],'Whole State'!C:G,5,FALSE), VLOOKUP(commercial_Service_Airports[[#This Row],[DISTRICT]],'Whole State'!D:G,4,FALSE))</f>
        <v>Sean Newton</v>
      </c>
      <c r="H6">
        <v>29.645418169999999</v>
      </c>
      <c r="I6">
        <v>-95.278892999999997</v>
      </c>
      <c r="J6" t="s">
        <v>1254</v>
      </c>
      <c r="K6" t="s">
        <v>1255</v>
      </c>
      <c r="L6" t="s">
        <v>1281</v>
      </c>
      <c r="M6">
        <v>172</v>
      </c>
      <c r="N6" t="s">
        <v>1257</v>
      </c>
      <c r="O6" t="s">
        <v>1282</v>
      </c>
      <c r="P6" t="s">
        <v>1283</v>
      </c>
    </row>
    <row r="7" spans="1:16" x14ac:dyDescent="0.25">
      <c r="A7" t="s">
        <v>1284</v>
      </c>
      <c r="B7" t="s">
        <v>91</v>
      </c>
      <c r="C7" t="s">
        <v>752</v>
      </c>
      <c r="D7" t="str">
        <f>VLOOKUP(commercial_Service_Airports[[#This Row],[COUNTY]],[1]Districts!B:C,2,FALSE)</f>
        <v>Houston</v>
      </c>
      <c r="E7" t="s">
        <v>1285</v>
      </c>
      <c r="F7" t="s">
        <v>1253</v>
      </c>
      <c r="G7" t="str">
        <f>_xlfn.IFNA(VLOOKUP(commercial_Service_Airports[[#This Row],[COUNTY]],'Whole State'!C:G,5,FALSE), VLOOKUP(commercial_Service_Airports[[#This Row],[DISTRICT]],'Whole State'!D:G,4,FALSE))</f>
        <v>Sean Newton</v>
      </c>
      <c r="H7">
        <v>29.98443413</v>
      </c>
      <c r="I7">
        <v>-95.341437999999997</v>
      </c>
      <c r="J7" t="s">
        <v>1254</v>
      </c>
      <c r="K7" t="s">
        <v>1255</v>
      </c>
      <c r="L7" t="s">
        <v>1286</v>
      </c>
      <c r="M7">
        <v>178</v>
      </c>
      <c r="N7" t="s">
        <v>1257</v>
      </c>
      <c r="O7" t="s">
        <v>1287</v>
      </c>
      <c r="P7" t="s">
        <v>1288</v>
      </c>
    </row>
    <row r="8" spans="1:16" x14ac:dyDescent="0.25">
      <c r="A8" t="s">
        <v>1189</v>
      </c>
      <c r="B8" t="s">
        <v>1190</v>
      </c>
      <c r="C8" t="s">
        <v>1190</v>
      </c>
      <c r="D8" t="str">
        <f>VLOOKUP(commercial_Service_Airports[[#This Row],[COUNTY]],[1]Districts!B:C,2,FALSE)</f>
        <v>Yoakum</v>
      </c>
      <c r="E8" t="s">
        <v>1289</v>
      </c>
      <c r="F8" t="s">
        <v>1290</v>
      </c>
      <c r="G8" t="str">
        <f>_xlfn.IFNA(VLOOKUP(commercial_Service_Airports[[#This Row],[COUNTY]],'Whole State'!C:G,5,FALSE), VLOOKUP(commercial_Service_Airports[[#This Row],[DISTRICT]],'Whole State'!D:G,4,FALSE))</f>
        <v>Sean Newton</v>
      </c>
      <c r="H8">
        <v>28.852556230000001</v>
      </c>
      <c r="I8">
        <v>-96.918487999999996</v>
      </c>
      <c r="J8" t="s">
        <v>1254</v>
      </c>
      <c r="K8" t="s">
        <v>1255</v>
      </c>
      <c r="L8" t="s">
        <v>1291</v>
      </c>
      <c r="M8">
        <v>288</v>
      </c>
      <c r="N8" t="s">
        <v>1257</v>
      </c>
      <c r="O8" t="s">
        <v>1292</v>
      </c>
      <c r="P8" t="s">
        <v>1293</v>
      </c>
    </row>
    <row r="9" spans="1:16" x14ac:dyDescent="0.25">
      <c r="A9" t="s">
        <v>1294</v>
      </c>
      <c r="B9" t="s">
        <v>1295</v>
      </c>
      <c r="C9" t="s">
        <v>671</v>
      </c>
      <c r="D9" t="str">
        <f>VLOOKUP(commercial_Service_Airports[[#This Row],[COUNTY]],[1]Districts!B:C,2,FALSE)</f>
        <v>Tyler</v>
      </c>
      <c r="E9" t="s">
        <v>1296</v>
      </c>
      <c r="F9" t="s">
        <v>1263</v>
      </c>
      <c r="G9" t="str">
        <f>_xlfn.IFNA(VLOOKUP(commercial_Service_Airports[[#This Row],[COUNTY]],'Whole State'!C:G,5,FALSE), VLOOKUP(commercial_Service_Airports[[#This Row],[DISTRICT]],'Whole State'!D:G,4,FALSE))</f>
        <v>Christian Cox</v>
      </c>
      <c r="H9">
        <v>32.384014129999997</v>
      </c>
      <c r="I9">
        <v>-94.711487000000005</v>
      </c>
      <c r="J9" t="s">
        <v>1254</v>
      </c>
      <c r="K9" t="s">
        <v>1255</v>
      </c>
      <c r="L9" t="s">
        <v>1297</v>
      </c>
      <c r="M9">
        <v>157</v>
      </c>
      <c r="N9" t="s">
        <v>1257</v>
      </c>
      <c r="O9" t="s">
        <v>1298</v>
      </c>
      <c r="P9" t="s">
        <v>1299</v>
      </c>
    </row>
    <row r="10" spans="1:16" x14ac:dyDescent="0.25">
      <c r="A10" t="s">
        <v>1300</v>
      </c>
      <c r="B10" t="s">
        <v>115</v>
      </c>
      <c r="C10" t="s">
        <v>1301</v>
      </c>
      <c r="D10" t="str">
        <f>VLOOKUP(commercial_Service_Airports[[#This Row],[COUNTY]],[1]Districts!B:C,2,FALSE)</f>
        <v>Tyler</v>
      </c>
      <c r="E10" t="s">
        <v>1302</v>
      </c>
      <c r="F10" t="s">
        <v>1263</v>
      </c>
      <c r="G10" t="str">
        <f>_xlfn.IFNA(VLOOKUP(commercial_Service_Airports[[#This Row],[COUNTY]],'Whole State'!C:G,5,FALSE), VLOOKUP(commercial_Service_Airports[[#This Row],[DISTRICT]],'Whole State'!D:G,4,FALSE))</f>
        <v>Christian Cox</v>
      </c>
      <c r="H10">
        <v>32.354137420000001</v>
      </c>
      <c r="I10">
        <v>-95.402389999999997</v>
      </c>
      <c r="J10" t="s">
        <v>1254</v>
      </c>
      <c r="K10" t="s">
        <v>1255</v>
      </c>
      <c r="L10" t="s">
        <v>1303</v>
      </c>
      <c r="M10">
        <v>285</v>
      </c>
      <c r="N10" t="s">
        <v>1257</v>
      </c>
      <c r="O10" t="s">
        <v>1304</v>
      </c>
      <c r="P10" t="s">
        <v>1305</v>
      </c>
    </row>
    <row r="11" spans="1:16" x14ac:dyDescent="0.25">
      <c r="A11" t="s">
        <v>1306</v>
      </c>
      <c r="B11" t="s">
        <v>60</v>
      </c>
      <c r="C11" t="s">
        <v>1307</v>
      </c>
      <c r="D11" t="str">
        <f>VLOOKUP(commercial_Service_Airports[[#This Row],[COUNTY]],[1]Districts!B:C,2,FALSE)</f>
        <v>Amarillo</v>
      </c>
      <c r="E11" t="s">
        <v>1308</v>
      </c>
      <c r="F11" t="s">
        <v>1263</v>
      </c>
      <c r="G11" t="str">
        <f>_xlfn.IFNA(VLOOKUP(commercial_Service_Airports[[#This Row],[COUNTY]],'Whole State'!C:G,5,FALSE), VLOOKUP(commercial_Service_Airports[[#This Row],[DISTRICT]],'Whole State'!D:G,4,FALSE))</f>
        <v>Dakota Shaw</v>
      </c>
      <c r="H11">
        <v>35.219360350000002</v>
      </c>
      <c r="I11">
        <v>-101.705917</v>
      </c>
      <c r="J11" t="s">
        <v>1254</v>
      </c>
      <c r="K11" t="s">
        <v>1255</v>
      </c>
      <c r="L11" t="s">
        <v>1309</v>
      </c>
      <c r="M11">
        <v>71</v>
      </c>
      <c r="N11" t="s">
        <v>1257</v>
      </c>
      <c r="O11" t="s">
        <v>1310</v>
      </c>
      <c r="P11" t="s">
        <v>1311</v>
      </c>
    </row>
    <row r="12" spans="1:16" x14ac:dyDescent="0.25">
      <c r="A12" t="s">
        <v>1312</v>
      </c>
      <c r="B12" t="s">
        <v>218</v>
      </c>
      <c r="C12" t="s">
        <v>1210</v>
      </c>
      <c r="D12" t="str">
        <f>VLOOKUP(commercial_Service_Airports[[#This Row],[COUNTY]],[1]Districts!B:C,2,FALSE)</f>
        <v>Wichita Falls</v>
      </c>
      <c r="E12" t="s">
        <v>1313</v>
      </c>
      <c r="F12" t="s">
        <v>1263</v>
      </c>
      <c r="G12" t="str">
        <f>_xlfn.IFNA(VLOOKUP(commercial_Service_Airports[[#This Row],[COUNTY]],'Whole State'!C:G,5,FALSE), VLOOKUP(commercial_Service_Airports[[#This Row],[DISTRICT]],'Whole State'!D:G,4,FALSE))</f>
        <v>Dakota Shaw</v>
      </c>
      <c r="H12">
        <v>33.988796229999998</v>
      </c>
      <c r="I12">
        <v>-98.491889999999998</v>
      </c>
      <c r="J12" t="s">
        <v>1254</v>
      </c>
      <c r="K12" t="s">
        <v>1255</v>
      </c>
      <c r="L12" t="s">
        <v>1314</v>
      </c>
      <c r="M12">
        <v>244</v>
      </c>
      <c r="N12" t="s">
        <v>1257</v>
      </c>
      <c r="O12" t="s">
        <v>1315</v>
      </c>
      <c r="P12" t="s">
        <v>1316</v>
      </c>
    </row>
    <row r="13" spans="1:16" x14ac:dyDescent="0.25">
      <c r="A13" t="s">
        <v>1317</v>
      </c>
      <c r="B13" t="s">
        <v>1318</v>
      </c>
      <c r="C13" t="s">
        <v>306</v>
      </c>
      <c r="D13" t="str">
        <f>VLOOKUP(commercial_Service_Airports[[#This Row],[COUNTY]],[1]Districts!B:C,2,FALSE)</f>
        <v>Pharr</v>
      </c>
      <c r="E13" t="s">
        <v>1319</v>
      </c>
      <c r="F13" t="s">
        <v>1263</v>
      </c>
      <c r="G13" t="str">
        <f>_xlfn.IFNA(VLOOKUP(commercial_Service_Airports[[#This Row],[COUNTY]],'Whole State'!C:G,5,FALSE), VLOOKUP(commercial_Service_Airports[[#This Row],[DISTRICT]],'Whole State'!D:G,4,FALSE))</f>
        <v>Daniel Benson</v>
      </c>
      <c r="H13">
        <v>25.906833649999999</v>
      </c>
      <c r="I13">
        <v>-97.425835000000006</v>
      </c>
      <c r="J13" t="s">
        <v>1254</v>
      </c>
      <c r="K13" t="s">
        <v>1255</v>
      </c>
      <c r="L13" t="s">
        <v>1320</v>
      </c>
      <c r="M13">
        <v>90</v>
      </c>
      <c r="N13" t="s">
        <v>1257</v>
      </c>
      <c r="O13" t="s">
        <v>1321</v>
      </c>
      <c r="P13" t="s">
        <v>1322</v>
      </c>
    </row>
    <row r="14" spans="1:16" x14ac:dyDescent="0.25">
      <c r="A14" t="s">
        <v>1323</v>
      </c>
      <c r="B14" t="s">
        <v>41</v>
      </c>
      <c r="C14" t="s">
        <v>189</v>
      </c>
      <c r="D14" t="str">
        <f>VLOOKUP(commercial_Service_Airports[[#This Row],[COUNTY]],[1]Districts!B:C,2,FALSE)</f>
        <v>Corpus Christi</v>
      </c>
      <c r="E14" t="s">
        <v>1324</v>
      </c>
      <c r="F14" t="s">
        <v>1263</v>
      </c>
      <c r="G14" t="str">
        <f>_xlfn.IFNA(VLOOKUP(commercial_Service_Airports[[#This Row],[COUNTY]],'Whole State'!C:G,5,FALSE), VLOOKUP(commercial_Service_Airports[[#This Row],[DISTRICT]],'Whole State'!D:G,4,FALSE))</f>
        <v>Daniel Benson</v>
      </c>
      <c r="H14">
        <v>27.770360950000001</v>
      </c>
      <c r="I14">
        <v>-97.501221000000001</v>
      </c>
      <c r="J14" t="s">
        <v>1254</v>
      </c>
      <c r="K14" t="s">
        <v>1255</v>
      </c>
      <c r="L14" t="s">
        <v>1325</v>
      </c>
      <c r="M14">
        <v>100</v>
      </c>
      <c r="N14" t="s">
        <v>1257</v>
      </c>
      <c r="O14" t="s">
        <v>1326</v>
      </c>
      <c r="P14" t="s">
        <v>1327</v>
      </c>
    </row>
    <row r="15" spans="1:16" x14ac:dyDescent="0.25">
      <c r="A15" t="s">
        <v>537</v>
      </c>
      <c r="B15" t="s">
        <v>538</v>
      </c>
      <c r="C15" t="s">
        <v>539</v>
      </c>
      <c r="D15" t="str">
        <f>VLOOKUP(commercial_Service_Airports[[#This Row],[COUNTY]],[1]Districts!B:C,2,FALSE)</f>
        <v>Laredo</v>
      </c>
      <c r="E15" t="s">
        <v>540</v>
      </c>
      <c r="F15" t="s">
        <v>1263</v>
      </c>
      <c r="G15" t="str">
        <f>_xlfn.IFNA(VLOOKUP(commercial_Service_Airports[[#This Row],[COUNTY]],'Whole State'!C:G,5,FALSE), VLOOKUP(commercial_Service_Airports[[#This Row],[DISTRICT]],'Whole State'!D:G,4,FALSE))</f>
        <v>Daniel Benson</v>
      </c>
      <c r="H15">
        <v>29.374208450000001</v>
      </c>
      <c r="I15">
        <v>-100.927155</v>
      </c>
      <c r="J15" t="s">
        <v>1254</v>
      </c>
      <c r="K15" t="s">
        <v>1255</v>
      </c>
      <c r="L15" t="s">
        <v>1328</v>
      </c>
      <c r="M15">
        <v>110</v>
      </c>
      <c r="N15" t="s">
        <v>1257</v>
      </c>
      <c r="O15" t="s">
        <v>1329</v>
      </c>
      <c r="P15" t="s">
        <v>1330</v>
      </c>
    </row>
    <row r="16" spans="1:16" x14ac:dyDescent="0.25">
      <c r="A16" t="s">
        <v>1331</v>
      </c>
      <c r="B16" t="s">
        <v>1332</v>
      </c>
      <c r="C16" t="s">
        <v>306</v>
      </c>
      <c r="D16" t="str">
        <f>VLOOKUP(commercial_Service_Airports[[#This Row],[COUNTY]],[1]Districts!B:C,2,FALSE)</f>
        <v>Pharr</v>
      </c>
      <c r="E16" t="s">
        <v>1333</v>
      </c>
      <c r="F16" t="s">
        <v>1334</v>
      </c>
      <c r="G16" t="str">
        <f>_xlfn.IFNA(VLOOKUP(commercial_Service_Airports[[#This Row],[COUNTY]],'Whole State'!C:G,5,FALSE), VLOOKUP(commercial_Service_Airports[[#This Row],[DISTRICT]],'Whole State'!D:G,4,FALSE))</f>
        <v>Daniel Benson</v>
      </c>
      <c r="H16">
        <v>26.228500369999999</v>
      </c>
      <c r="I16">
        <v>-97.654396000000006</v>
      </c>
      <c r="J16" t="s">
        <v>1254</v>
      </c>
      <c r="K16" t="s">
        <v>1255</v>
      </c>
      <c r="L16" t="s">
        <v>1335</v>
      </c>
      <c r="M16">
        <v>174</v>
      </c>
      <c r="N16" t="s">
        <v>1257</v>
      </c>
      <c r="O16" t="s">
        <v>1336</v>
      </c>
      <c r="P16" t="s">
        <v>1337</v>
      </c>
    </row>
    <row r="17" spans="1:16" x14ac:dyDescent="0.25">
      <c r="A17" t="s">
        <v>1338</v>
      </c>
      <c r="B17" t="s">
        <v>210</v>
      </c>
      <c r="C17" t="s">
        <v>1339</v>
      </c>
      <c r="D17" t="str">
        <f>VLOOKUP(commercial_Service_Airports[[#This Row],[COUNTY]],[1]Districts!B:C,2,FALSE)</f>
        <v>Laredo</v>
      </c>
      <c r="E17" t="s">
        <v>1340</v>
      </c>
      <c r="F17" t="s">
        <v>1263</v>
      </c>
      <c r="G17" t="str">
        <f>_xlfn.IFNA(VLOOKUP(commercial_Service_Airports[[#This Row],[COUNTY]],'Whole State'!C:G,5,FALSE), VLOOKUP(commercial_Service_Airports[[#This Row],[DISTRICT]],'Whole State'!D:G,4,FALSE))</f>
        <v>Daniel Benson</v>
      </c>
      <c r="H17">
        <v>27.543800350000001</v>
      </c>
      <c r="I17">
        <v>-99.461539999999999</v>
      </c>
      <c r="J17" t="s">
        <v>1254</v>
      </c>
      <c r="K17" t="s">
        <v>1255</v>
      </c>
      <c r="L17" t="s">
        <v>1341</v>
      </c>
      <c r="M17">
        <v>198</v>
      </c>
      <c r="N17" t="s">
        <v>1257</v>
      </c>
      <c r="O17" t="s">
        <v>1342</v>
      </c>
      <c r="P17" t="s">
        <v>1343</v>
      </c>
    </row>
    <row r="18" spans="1:16" x14ac:dyDescent="0.25">
      <c r="A18" t="s">
        <v>1344</v>
      </c>
      <c r="B18" t="s">
        <v>1345</v>
      </c>
      <c r="C18" t="s">
        <v>594</v>
      </c>
      <c r="D18" t="str">
        <f>VLOOKUP(commercial_Service_Airports[[#This Row],[COUNTY]],[1]Districts!B:C,2,FALSE)</f>
        <v>Pharr</v>
      </c>
      <c r="E18" t="s">
        <v>1346</v>
      </c>
      <c r="F18" t="s">
        <v>1334</v>
      </c>
      <c r="G18" t="str">
        <f>_xlfn.IFNA(VLOOKUP(commercial_Service_Airports[[#This Row],[COUNTY]],'Whole State'!C:G,5,FALSE), VLOOKUP(commercial_Service_Airports[[#This Row],[DISTRICT]],'Whole State'!D:G,4,FALSE))</f>
        <v>Daniel Benson</v>
      </c>
      <c r="H18">
        <v>26.175832750000001</v>
      </c>
      <c r="I18">
        <v>-98.238608999999997</v>
      </c>
      <c r="J18" t="s">
        <v>1254</v>
      </c>
      <c r="K18" t="s">
        <v>1255</v>
      </c>
      <c r="L18" t="s">
        <v>1347</v>
      </c>
      <c r="M18">
        <v>205</v>
      </c>
      <c r="N18" t="s">
        <v>1257</v>
      </c>
      <c r="O18" t="s">
        <v>1348</v>
      </c>
      <c r="P18" t="s">
        <v>1349</v>
      </c>
    </row>
    <row r="19" spans="1:16" x14ac:dyDescent="0.25">
      <c r="A19" t="s">
        <v>1350</v>
      </c>
      <c r="B19" t="s">
        <v>174</v>
      </c>
      <c r="C19" t="s">
        <v>174</v>
      </c>
      <c r="D19" t="str">
        <f>VLOOKUP(commercial_Service_Airports[[#This Row],[COUNTY]],[1]Districts!B:C,2,FALSE)</f>
        <v>Dallas</v>
      </c>
      <c r="E19" t="s">
        <v>1351</v>
      </c>
      <c r="F19" t="s">
        <v>1269</v>
      </c>
      <c r="G19" t="str">
        <f>_xlfn.IFNA(VLOOKUP(commercial_Service_Airports[[#This Row],[COUNTY]],'Whole State'!C:G,5,FALSE), VLOOKUP(commercial_Service_Airports[[#This Row],[DISTRICT]],'Whole State'!D:G,4,FALSE))</f>
        <v>Christian Cox</v>
      </c>
      <c r="H19">
        <v>32.847110749999999</v>
      </c>
      <c r="I19">
        <v>-96.851776000000001</v>
      </c>
      <c r="J19" t="s">
        <v>1254</v>
      </c>
      <c r="K19" t="s">
        <v>1255</v>
      </c>
      <c r="L19" t="s">
        <v>1352</v>
      </c>
      <c r="M19">
        <v>106</v>
      </c>
      <c r="N19" t="s">
        <v>1257</v>
      </c>
      <c r="O19" t="s">
        <v>1353</v>
      </c>
      <c r="P19" t="s">
        <v>1354</v>
      </c>
    </row>
    <row r="20" spans="1:16" x14ac:dyDescent="0.25">
      <c r="A20" t="s">
        <v>1355</v>
      </c>
      <c r="B20" t="s">
        <v>1356</v>
      </c>
      <c r="C20" t="s">
        <v>99</v>
      </c>
      <c r="D20" t="str">
        <f>VLOOKUP(commercial_Service_Airports[[#This Row],[COUNTY]],[1]Districts!B:C,2,FALSE)</f>
        <v>Fort Worth</v>
      </c>
      <c r="E20" t="s">
        <v>1357</v>
      </c>
      <c r="F20" t="s">
        <v>1253</v>
      </c>
      <c r="G20" t="str">
        <f>_xlfn.IFNA(VLOOKUP(commercial_Service_Airports[[#This Row],[COUNTY]],'Whole State'!C:G,5,FALSE), VLOOKUP(commercial_Service_Airports[[#This Row],[DISTRICT]],'Whole State'!D:G,4,FALSE))</f>
        <v>Christian Cox</v>
      </c>
      <c r="H20">
        <v>32.896827700000003</v>
      </c>
      <c r="I20">
        <v>-97.037993999999998</v>
      </c>
      <c r="J20" t="s">
        <v>1254</v>
      </c>
      <c r="K20" t="s">
        <v>1255</v>
      </c>
      <c r="L20" t="s">
        <v>1358</v>
      </c>
      <c r="M20">
        <v>107</v>
      </c>
      <c r="N20" t="s">
        <v>1257</v>
      </c>
      <c r="O20" t="s">
        <v>1359</v>
      </c>
      <c r="P20" t="s">
        <v>1360</v>
      </c>
    </row>
    <row r="21" spans="1:16" x14ac:dyDescent="0.25">
      <c r="A21" t="s">
        <v>1361</v>
      </c>
      <c r="B21" t="s">
        <v>1362</v>
      </c>
      <c r="C21" t="s">
        <v>274</v>
      </c>
      <c r="D21" t="str">
        <f>VLOOKUP(commercial_Service_Airports[[#This Row],[COUNTY]],[1]Districts!B:C,2,FALSE)</f>
        <v>Bryan</v>
      </c>
      <c r="E21" t="s">
        <v>1363</v>
      </c>
      <c r="F21" t="s">
        <v>1263</v>
      </c>
      <c r="G21" t="str">
        <f>_xlfn.IFNA(VLOOKUP(commercial_Service_Airports[[#This Row],[COUNTY]],'Whole State'!C:G,5,FALSE), VLOOKUP(commercial_Service_Airports[[#This Row],[DISTRICT]],'Whole State'!D:G,4,FALSE))</f>
        <v>Cat Gomes</v>
      </c>
      <c r="H21">
        <v>30.588582989999999</v>
      </c>
      <c r="I21">
        <v>-96.363838000000001</v>
      </c>
      <c r="J21" t="s">
        <v>1254</v>
      </c>
      <c r="K21" t="s">
        <v>1255</v>
      </c>
      <c r="L21" t="s">
        <v>1364</v>
      </c>
      <c r="M21">
        <v>95</v>
      </c>
      <c r="N21" t="s">
        <v>1257</v>
      </c>
      <c r="O21" t="s">
        <v>1365</v>
      </c>
      <c r="P21" t="s">
        <v>1366</v>
      </c>
    </row>
    <row r="22" spans="1:16" x14ac:dyDescent="0.25">
      <c r="A22" t="s">
        <v>1367</v>
      </c>
      <c r="B22" t="s">
        <v>1368</v>
      </c>
      <c r="C22" t="s">
        <v>805</v>
      </c>
      <c r="D22" t="str">
        <f>VLOOKUP(commercial_Service_Airports[[#This Row],[COUNTY]],[1]Districts!B:C,2,FALSE)</f>
        <v>Waco</v>
      </c>
      <c r="E22" t="s">
        <v>1369</v>
      </c>
      <c r="F22" t="s">
        <v>1263</v>
      </c>
      <c r="G22" t="str">
        <f>_xlfn.IFNA(VLOOKUP(commercial_Service_Airports[[#This Row],[COUNTY]],'Whole State'!C:G,5,FALSE), VLOOKUP(commercial_Service_Airports[[#This Row],[DISTRICT]],'Whole State'!D:G,4,FALSE))</f>
        <v>Cat Gomes</v>
      </c>
      <c r="H22">
        <v>31.067251209999998</v>
      </c>
      <c r="I22">
        <v>-97.828918000000002</v>
      </c>
      <c r="J22" t="s">
        <v>1254</v>
      </c>
      <c r="K22" t="s">
        <v>1255</v>
      </c>
      <c r="L22" t="s">
        <v>1370</v>
      </c>
      <c r="M22">
        <v>164</v>
      </c>
      <c r="N22" t="s">
        <v>1257</v>
      </c>
      <c r="O22" t="s">
        <v>1371</v>
      </c>
      <c r="P22" t="s">
        <v>1372</v>
      </c>
    </row>
    <row r="23" spans="1:16" x14ac:dyDescent="0.25">
      <c r="A23" t="s">
        <v>1373</v>
      </c>
      <c r="B23" t="s">
        <v>284</v>
      </c>
      <c r="C23" t="s">
        <v>1193</v>
      </c>
      <c r="D23" t="str">
        <f>VLOOKUP(commercial_Service_Airports[[#This Row],[COUNTY]],[1]Districts!B:C,2,FALSE)</f>
        <v>Waco</v>
      </c>
      <c r="E23" t="s">
        <v>1374</v>
      </c>
      <c r="F23" t="s">
        <v>1263</v>
      </c>
      <c r="G23" t="str">
        <f>_xlfn.IFNA(VLOOKUP(commercial_Service_Airports[[#This Row],[COUNTY]],'Whole State'!C:G,5,FALSE), VLOOKUP(commercial_Service_Airports[[#This Row],[DISTRICT]],'Whole State'!D:G,4,FALSE))</f>
        <v>Cat Gomes</v>
      </c>
      <c r="H23">
        <v>31.611289979999999</v>
      </c>
      <c r="I23">
        <v>-97.230521999999993</v>
      </c>
      <c r="J23" t="s">
        <v>1254</v>
      </c>
      <c r="K23" t="s">
        <v>1255</v>
      </c>
      <c r="L23" t="s">
        <v>1375</v>
      </c>
      <c r="M23">
        <v>67</v>
      </c>
      <c r="N23" t="s">
        <v>1257</v>
      </c>
      <c r="O23" t="s">
        <v>1376</v>
      </c>
      <c r="P23" t="s">
        <v>1377</v>
      </c>
    </row>
    <row r="24" spans="1:16" x14ac:dyDescent="0.25">
      <c r="A24" t="s">
        <v>1378</v>
      </c>
      <c r="B24" t="s">
        <v>31</v>
      </c>
      <c r="C24" t="s">
        <v>1155</v>
      </c>
      <c r="D24" t="str">
        <f>VLOOKUP(commercial_Service_Airports[[#This Row],[COUNTY]],[1]Districts!B:C,2,FALSE)</f>
        <v>Abilene</v>
      </c>
      <c r="E24" t="s">
        <v>1379</v>
      </c>
      <c r="F24" t="s">
        <v>1263</v>
      </c>
      <c r="G24" t="str">
        <f>_xlfn.IFNA(VLOOKUP(commercial_Service_Airports[[#This Row],[COUNTY]],'Whole State'!C:G,5,FALSE), VLOOKUP(commercial_Service_Airports[[#This Row],[DISTRICT]],'Whole State'!D:G,4,FALSE))</f>
        <v>Dakota Shaw</v>
      </c>
      <c r="H24">
        <v>32.411308290000001</v>
      </c>
      <c r="I24">
        <v>-99.681892000000005</v>
      </c>
      <c r="J24" t="s">
        <v>1254</v>
      </c>
      <c r="K24" t="s">
        <v>1255</v>
      </c>
      <c r="L24" t="s">
        <v>1380</v>
      </c>
      <c r="M24">
        <v>66</v>
      </c>
      <c r="N24" t="s">
        <v>1257</v>
      </c>
      <c r="O24" t="s">
        <v>1381</v>
      </c>
      <c r="P24" t="s">
        <v>1382</v>
      </c>
    </row>
    <row r="25" spans="1:16" x14ac:dyDescent="0.25">
      <c r="A25" t="s">
        <v>1383</v>
      </c>
      <c r="B25" t="s">
        <v>52</v>
      </c>
      <c r="C25" t="s">
        <v>52</v>
      </c>
      <c r="D25" t="str">
        <f>VLOOKUP(commercial_Service_Airports[[#This Row],[COUNTY]],[1]Districts!B:C,2,FALSE)</f>
        <v>El Paso</v>
      </c>
      <c r="E25" t="s">
        <v>1384</v>
      </c>
      <c r="F25" t="s">
        <v>1334</v>
      </c>
      <c r="G25" t="str">
        <f>_xlfn.IFNA(VLOOKUP(commercial_Service_Airports[[#This Row],[COUNTY]],'Whole State'!C:G,5,FALSE), VLOOKUP(commercial_Service_Airports[[#This Row],[DISTRICT]],'Whole State'!D:G,4,FALSE))</f>
        <v>Dakota Shaw</v>
      </c>
      <c r="H25">
        <v>31.807250979999999</v>
      </c>
      <c r="I25">
        <v>-106.377556</v>
      </c>
      <c r="J25" t="s">
        <v>1254</v>
      </c>
      <c r="K25" t="s">
        <v>1255</v>
      </c>
      <c r="L25" t="s">
        <v>1385</v>
      </c>
      <c r="M25">
        <v>132</v>
      </c>
      <c r="N25" t="s">
        <v>1257</v>
      </c>
      <c r="O25" t="s">
        <v>1386</v>
      </c>
      <c r="P25" t="s">
        <v>1387</v>
      </c>
    </row>
    <row r="26" spans="1:16" x14ac:dyDescent="0.25">
      <c r="A26" t="s">
        <v>1388</v>
      </c>
      <c r="B26" t="s">
        <v>19</v>
      </c>
      <c r="C26" t="s">
        <v>19</v>
      </c>
      <c r="D26" t="str">
        <f>VLOOKUP(commercial_Service_Airports[[#This Row],[COUNTY]],[1]Districts!B:C,2,FALSE)</f>
        <v>Lubbock</v>
      </c>
      <c r="E26" t="s">
        <v>1389</v>
      </c>
      <c r="F26" t="s">
        <v>1334</v>
      </c>
      <c r="G26" t="str">
        <f>_xlfn.IFNA(VLOOKUP(commercial_Service_Airports[[#This Row],[COUNTY]],'Whole State'!C:G,5,FALSE), VLOOKUP(commercial_Service_Airports[[#This Row],[DISTRICT]],'Whole State'!D:G,4,FALSE))</f>
        <v>Dakota Shaw</v>
      </c>
      <c r="H26">
        <v>33.663639070000002</v>
      </c>
      <c r="I26">
        <v>-101.822777</v>
      </c>
      <c r="J26" t="s">
        <v>1254</v>
      </c>
      <c r="K26" t="s">
        <v>1255</v>
      </c>
      <c r="L26" t="s">
        <v>1390</v>
      </c>
      <c r="M26">
        <v>190</v>
      </c>
      <c r="N26" t="s">
        <v>1257</v>
      </c>
      <c r="O26" t="s">
        <v>1391</v>
      </c>
      <c r="P26" t="s">
        <v>1392</v>
      </c>
    </row>
    <row r="27" spans="1:16" x14ac:dyDescent="0.25">
      <c r="A27" t="s">
        <v>1393</v>
      </c>
      <c r="B27" t="s">
        <v>915</v>
      </c>
      <c r="C27" t="s">
        <v>915</v>
      </c>
      <c r="D27" t="str">
        <f>VLOOKUP(commercial_Service_Airports[[#This Row],[COUNTY]],[1]Districts!B:C,2,FALSE)</f>
        <v>Odessa</v>
      </c>
      <c r="E27" t="s">
        <v>1394</v>
      </c>
      <c r="F27" t="s">
        <v>1334</v>
      </c>
      <c r="G27" t="str">
        <f>_xlfn.IFNA(VLOOKUP(commercial_Service_Airports[[#This Row],[COUNTY]],'Whole State'!C:G,5,FALSE), VLOOKUP(commercial_Service_Airports[[#This Row],[DISTRICT]],'Whole State'!D:G,4,FALSE))</f>
        <v>Dakota Shaw</v>
      </c>
      <c r="H27">
        <v>31.942527770000002</v>
      </c>
      <c r="I27">
        <v>-102.20191199999999</v>
      </c>
      <c r="J27" t="s">
        <v>1254</v>
      </c>
      <c r="K27" t="s">
        <v>1255</v>
      </c>
      <c r="L27" t="s">
        <v>1395</v>
      </c>
      <c r="M27">
        <v>203</v>
      </c>
      <c r="N27" t="s">
        <v>1257</v>
      </c>
      <c r="O27" t="s">
        <v>1396</v>
      </c>
      <c r="P27" t="s">
        <v>1397</v>
      </c>
    </row>
  </sheetData>
  <conditionalFormatting sqref="G2:G27">
    <cfRule type="containsBlanks" dxfId="30" priority="1">
      <formula>LEN(TRIM(G2))=0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B369C-D0F8-465A-9B66-5351FE0050C6}">
  <dimension ref="A1:V63"/>
  <sheetViews>
    <sheetView zoomScaleNormal="100" workbookViewId="0">
      <selection activeCell="B20" sqref="B20"/>
    </sheetView>
  </sheetViews>
  <sheetFormatPr defaultRowHeight="15" x14ac:dyDescent="0.25"/>
  <cols>
    <col min="1" max="1" width="13.5703125" customWidth="1"/>
    <col min="2" max="2" width="20.42578125" customWidth="1"/>
    <col min="4" max="4" width="11.5703125" customWidth="1"/>
    <col min="5" max="6" width="15.42578125" customWidth="1"/>
    <col min="8" max="8" width="10.42578125" customWidth="1"/>
    <col min="9" max="10" width="15.28515625" customWidth="1"/>
    <col min="12" max="12" width="13.140625" customWidth="1"/>
    <col min="13" max="14" width="16.28515625" customWidth="1"/>
    <col min="17" max="17" width="18.7109375" customWidth="1"/>
    <col min="18" max="18" width="16.85546875" customWidth="1"/>
    <col min="19" max="19" width="16" customWidth="1"/>
    <col min="20" max="20" width="43.42578125" customWidth="1"/>
    <col min="21" max="21" width="17.140625" customWidth="1"/>
    <col min="22" max="22" width="18.85546875" customWidth="1"/>
  </cols>
  <sheetData>
    <row r="1" spans="1:22" s="51" customFormat="1" ht="18" thickBot="1" x14ac:dyDescent="0.35">
      <c r="A1" s="110" t="s">
        <v>1398</v>
      </c>
      <c r="B1" s="110"/>
      <c r="D1" s="99" t="s">
        <v>194</v>
      </c>
      <c r="E1" s="99"/>
      <c r="F1" s="99"/>
      <c r="H1" s="104" t="s">
        <v>264</v>
      </c>
      <c r="I1" s="104"/>
      <c r="J1" s="104"/>
      <c r="L1" s="60" t="s">
        <v>94</v>
      </c>
      <c r="M1" s="60"/>
      <c r="N1" s="60"/>
      <c r="P1" s="117" t="s">
        <v>7</v>
      </c>
      <c r="Q1" s="117" t="s">
        <v>8</v>
      </c>
      <c r="R1" s="117" t="s">
        <v>9</v>
      </c>
      <c r="S1" s="117" t="s">
        <v>10</v>
      </c>
      <c r="T1" s="117" t="s">
        <v>11</v>
      </c>
      <c r="U1" s="117" t="s">
        <v>1399</v>
      </c>
      <c r="V1" s="117" t="s">
        <v>1400</v>
      </c>
    </row>
    <row r="2" spans="1:22" ht="16.5" thickTop="1" thickBot="1" x14ac:dyDescent="0.3">
      <c r="A2" s="77" t="s">
        <v>10</v>
      </c>
      <c r="B2" s="77" t="s">
        <v>14</v>
      </c>
      <c r="D2" s="65" t="s">
        <v>1401</v>
      </c>
      <c r="E2" s="65" t="s">
        <v>15</v>
      </c>
      <c r="F2" s="65" t="s">
        <v>0</v>
      </c>
      <c r="H2" s="70" t="s">
        <v>1401</v>
      </c>
      <c r="I2" s="70" t="s">
        <v>15</v>
      </c>
      <c r="J2" s="70" t="s">
        <v>0</v>
      </c>
      <c r="L2" s="65" t="s">
        <v>1401</v>
      </c>
      <c r="M2" s="65" t="s">
        <v>15</v>
      </c>
      <c r="N2" s="65" t="s">
        <v>0</v>
      </c>
      <c r="P2" s="118" t="s">
        <v>788</v>
      </c>
      <c r="Q2" s="118" t="s">
        <v>154</v>
      </c>
      <c r="R2" s="118" t="s">
        <v>789</v>
      </c>
      <c r="S2" s="118" t="s">
        <v>117</v>
      </c>
      <c r="T2" s="118" t="s">
        <v>790</v>
      </c>
      <c r="U2" s="118" t="s">
        <v>1402</v>
      </c>
      <c r="V2" s="118" t="s">
        <v>43</v>
      </c>
    </row>
    <row r="3" spans="1:22" x14ac:dyDescent="0.25">
      <c r="A3" s="6" t="s">
        <v>194</v>
      </c>
      <c r="B3" s="3">
        <v>14</v>
      </c>
      <c r="D3" s="6" t="s">
        <v>212</v>
      </c>
      <c r="E3" s="3">
        <v>2</v>
      </c>
      <c r="F3" s="3" t="str">
        <f>_xlfn.IFNA(VLOOKUP(D3, north_Region_Airports_Table[[#All],[COUNTY]:[Current Planner]], 5, FALSE),"")</f>
        <v>Christian Cox</v>
      </c>
      <c r="H3" s="6" t="s">
        <v>279</v>
      </c>
      <c r="I3" s="3">
        <v>0</v>
      </c>
      <c r="J3" s="3" t="str">
        <f>_xlfn.IFNA(VLOOKUP(H3, north_Region_Airports_Table[[#All],[COUNTY]:[Current Planner]], 5, FALSE),"")</f>
        <v/>
      </c>
      <c r="L3" s="6" t="s">
        <v>366</v>
      </c>
      <c r="M3" s="3">
        <v>1</v>
      </c>
      <c r="N3" s="3" t="str">
        <f>_xlfn.IFNA(VLOOKUP(L3, north_Region_Airports_Table[[#All],[COUNTY]:[Current Planner]], 5, FALSE),"")</f>
        <v>Christian Cox</v>
      </c>
      <c r="P3" s="118" t="s">
        <v>328</v>
      </c>
      <c r="Q3" s="118" t="s">
        <v>329</v>
      </c>
      <c r="R3" s="118" t="s">
        <v>330</v>
      </c>
      <c r="S3" s="118" t="s">
        <v>117</v>
      </c>
      <c r="T3" s="118" t="s">
        <v>331</v>
      </c>
      <c r="U3" s="118" t="s">
        <v>1402</v>
      </c>
      <c r="V3" s="118" t="s">
        <v>43</v>
      </c>
    </row>
    <row r="4" spans="1:22" x14ac:dyDescent="0.25">
      <c r="A4" s="6" t="s">
        <v>4</v>
      </c>
      <c r="B4" s="3">
        <v>15</v>
      </c>
      <c r="D4" s="6" t="s">
        <v>221</v>
      </c>
      <c r="E4" s="3">
        <v>1</v>
      </c>
      <c r="F4" s="3" t="str">
        <f>_xlfn.IFNA(VLOOKUP(D4, north_Region_Airports_Table[[#All],[COUNTY]:[Current Planner]], 5, FALSE),"")</f>
        <v>Christian Cox</v>
      </c>
      <c r="H4" s="6" t="s">
        <v>287</v>
      </c>
      <c r="I4" s="3">
        <v>1</v>
      </c>
      <c r="J4" s="3" t="str">
        <f>_xlfn.IFNA(VLOOKUP(H4, north_Region_Airports_Table[[#All],[COUNTY]:[Current Planner]], 5, FALSE),"")</f>
        <v>Christian Cox</v>
      </c>
      <c r="L4" s="6" t="s">
        <v>375</v>
      </c>
      <c r="M4" s="3">
        <v>1</v>
      </c>
      <c r="N4" s="3" t="str">
        <f>_xlfn.IFNA(VLOOKUP(L4, north_Region_Airports_Table[[#All],[COUNTY]:[Current Planner]], 5, FALSE),"")</f>
        <v>Christian Cox</v>
      </c>
      <c r="P4" s="118" t="s">
        <v>488</v>
      </c>
      <c r="Q4" s="118" t="s">
        <v>489</v>
      </c>
      <c r="R4" s="118" t="s">
        <v>490</v>
      </c>
      <c r="S4" s="118" t="s">
        <v>117</v>
      </c>
      <c r="T4" s="118" t="s">
        <v>491</v>
      </c>
      <c r="U4" s="118" t="s">
        <v>1402</v>
      </c>
      <c r="V4" s="118" t="s">
        <v>43</v>
      </c>
    </row>
    <row r="5" spans="1:22" x14ac:dyDescent="0.25">
      <c r="A5" s="6" t="s">
        <v>264</v>
      </c>
      <c r="B5" s="3">
        <v>10</v>
      </c>
      <c r="D5" s="6" t="s">
        <v>231</v>
      </c>
      <c r="E5" s="3">
        <v>1</v>
      </c>
      <c r="F5" s="3" t="str">
        <f>_xlfn.IFNA(VLOOKUP(D5, north_Region_Airports_Table[[#All],[COUNTY]:[Current Planner]], 5, FALSE),"")</f>
        <v>Christian Cox</v>
      </c>
      <c r="H5" s="6" t="s">
        <v>295</v>
      </c>
      <c r="I5" s="3">
        <v>1</v>
      </c>
      <c r="J5" s="3" t="str">
        <f>_xlfn.IFNA(VLOOKUP(H5, north_Region_Airports_Table[[#All],[COUNTY]:[Current Planner]], 5, FALSE),"")</f>
        <v>Christian Cox</v>
      </c>
      <c r="L5" s="6" t="s">
        <v>383</v>
      </c>
      <c r="M5" s="3">
        <v>1</v>
      </c>
      <c r="N5" s="3" t="str">
        <f>_xlfn.IFNA(VLOOKUP(L5, north_Region_Airports_Table[[#All],[COUNTY]:[Current Planner]], 5, FALSE),"")</f>
        <v>Christian Cox</v>
      </c>
      <c r="P5" s="118" t="s">
        <v>881</v>
      </c>
      <c r="Q5" s="118" t="s">
        <v>882</v>
      </c>
      <c r="R5" s="118" t="s">
        <v>883</v>
      </c>
      <c r="S5" s="118" t="s">
        <v>117</v>
      </c>
      <c r="T5" s="118" t="s">
        <v>884</v>
      </c>
      <c r="U5" s="118" t="s">
        <v>1402</v>
      </c>
      <c r="V5" s="118" t="s">
        <v>43</v>
      </c>
    </row>
    <row r="6" spans="1:22" x14ac:dyDescent="0.25">
      <c r="A6" s="6" t="s">
        <v>332</v>
      </c>
      <c r="B6" s="3">
        <v>7</v>
      </c>
      <c r="D6" s="6" t="s">
        <v>239</v>
      </c>
      <c r="E6" s="3">
        <v>1</v>
      </c>
      <c r="F6" s="3" t="str">
        <f>_xlfn.IFNA(VLOOKUP(D6, north_Region_Airports_Table[[#All],[COUNTY]:[Current Planner]], 5, FALSE),"")</f>
        <v>Christian Cox</v>
      </c>
      <c r="H6" s="6" t="s">
        <v>303</v>
      </c>
      <c r="I6" s="3">
        <v>2</v>
      </c>
      <c r="J6" s="3" t="str">
        <f>_xlfn.IFNA(VLOOKUP(H6, north_Region_Airports_Table[[#All],[COUNTY]:[Current Planner]], 5, FALSE),"")</f>
        <v>Christian Cox</v>
      </c>
      <c r="L6" s="6" t="s">
        <v>392</v>
      </c>
      <c r="M6" s="3">
        <v>1</v>
      </c>
      <c r="N6" s="3" t="str">
        <f>_xlfn.IFNA(VLOOKUP(L6, north_Region_Airports_Table[[#All],[COUNTY]:[Current Planner]], 5, FALSE),"")</f>
        <v>Christian Cox</v>
      </c>
      <c r="P6" s="118" t="s">
        <v>121</v>
      </c>
      <c r="Q6" s="118" t="s">
        <v>117</v>
      </c>
      <c r="R6" s="118" t="s">
        <v>122</v>
      </c>
      <c r="S6" s="118" t="s">
        <v>117</v>
      </c>
      <c r="T6" s="118" t="s">
        <v>123</v>
      </c>
      <c r="U6" s="118" t="s">
        <v>1402</v>
      </c>
      <c r="V6" s="118" t="s">
        <v>43</v>
      </c>
    </row>
    <row r="7" spans="1:22" x14ac:dyDescent="0.25">
      <c r="A7" s="6" t="s">
        <v>94</v>
      </c>
      <c r="B7" s="3">
        <v>8</v>
      </c>
      <c r="D7" s="6" t="s">
        <v>247</v>
      </c>
      <c r="E7" s="3">
        <v>1</v>
      </c>
      <c r="F7" s="3" t="str">
        <f>_xlfn.IFNA(VLOOKUP(D7, north_Region_Airports_Table[[#All],[COUNTY]:[Current Planner]], 5, FALSE),"")</f>
        <v>Christian Cox</v>
      </c>
      <c r="H7" s="6" t="s">
        <v>311</v>
      </c>
      <c r="I7" s="3">
        <v>1</v>
      </c>
      <c r="J7" s="3" t="str">
        <f>_xlfn.IFNA(VLOOKUP(H7, north_Region_Airports_Table[[#All],[COUNTY]:[Current Planner]], 5, FALSE),"")</f>
        <v>Christian Cox</v>
      </c>
      <c r="L7" s="6" t="s">
        <v>401</v>
      </c>
      <c r="M7" s="3">
        <v>1</v>
      </c>
      <c r="N7" s="3" t="str">
        <f>_xlfn.IFNA(VLOOKUP(L7, north_Region_Airports_Table[[#All],[COUNTY]:[Current Planner]], 5, FALSE),"")</f>
        <v>Christian Cox</v>
      </c>
      <c r="P7" s="118" t="s">
        <v>665</v>
      </c>
      <c r="Q7" s="118" t="s">
        <v>666</v>
      </c>
      <c r="R7" s="118" t="s">
        <v>667</v>
      </c>
      <c r="S7" s="118" t="s">
        <v>117</v>
      </c>
      <c r="T7" s="118" t="s">
        <v>668</v>
      </c>
      <c r="U7" s="118" t="s">
        <v>1402</v>
      </c>
      <c r="V7" s="118" t="s">
        <v>43</v>
      </c>
    </row>
    <row r="8" spans="1:22" x14ac:dyDescent="0.25">
      <c r="A8" s="6" t="s">
        <v>5</v>
      </c>
      <c r="B8" s="3">
        <v>8</v>
      </c>
      <c r="D8" s="6" t="s">
        <v>255</v>
      </c>
      <c r="E8" s="3">
        <v>1</v>
      </c>
      <c r="F8" s="3" t="str">
        <f>_xlfn.IFNA(VLOOKUP(D8, north_Region_Airports_Table[[#All],[COUNTY]:[Current Planner]], 5, FALSE),"")</f>
        <v>Christian Cox</v>
      </c>
      <c r="H8" s="6" t="s">
        <v>319</v>
      </c>
      <c r="I8" s="3">
        <v>3</v>
      </c>
      <c r="J8" s="3" t="str">
        <f>_xlfn.IFNA(VLOOKUP(H8, north_Region_Airports_Table[[#All],[COUNTY]:[Current Planner]], 5, FALSE),"")</f>
        <v>Christian Cox</v>
      </c>
      <c r="L8" s="6" t="s">
        <v>409</v>
      </c>
      <c r="M8" s="3">
        <v>0</v>
      </c>
      <c r="N8" s="3" t="str">
        <f>_xlfn.IFNA(VLOOKUP(L8, north_Region_Airports_Table[[#All],[COUNTY]:[Current Planner]], 5, FALSE),"")</f>
        <v/>
      </c>
      <c r="P8" s="118" t="s">
        <v>935</v>
      </c>
      <c r="Q8" s="118" t="s">
        <v>936</v>
      </c>
      <c r="R8" s="118" t="s">
        <v>937</v>
      </c>
      <c r="S8" s="118" t="s">
        <v>117</v>
      </c>
      <c r="T8" s="118" t="s">
        <v>938</v>
      </c>
      <c r="U8" s="118" t="s">
        <v>1402</v>
      </c>
      <c r="V8" s="118" t="s">
        <v>43</v>
      </c>
    </row>
    <row r="9" spans="1:22" x14ac:dyDescent="0.25">
      <c r="A9" s="17" t="s">
        <v>63</v>
      </c>
      <c r="B9" s="18">
        <f>SUM(B3:B8)</f>
        <v>62</v>
      </c>
      <c r="D9" s="6" t="s">
        <v>263</v>
      </c>
      <c r="E9" s="3">
        <v>0</v>
      </c>
      <c r="F9" s="3" t="str">
        <f>_xlfn.IFNA(VLOOKUP(D9, north_Region_Airports_Table[[#All],[COUNTY]:[Current Planner]], 5, FALSE),"")</f>
        <v/>
      </c>
      <c r="H9" s="6" t="s">
        <v>326</v>
      </c>
      <c r="I9" s="3">
        <v>1</v>
      </c>
      <c r="J9" s="3" t="str">
        <f>_xlfn.IFNA(VLOOKUP(H9, north_Region_Airports_Table[[#All],[COUNTY]:[Current Planner]], 5, FALSE),"")</f>
        <v>Christian Cox</v>
      </c>
      <c r="L9" s="6" t="s">
        <v>416</v>
      </c>
      <c r="M9" s="3">
        <v>1</v>
      </c>
      <c r="N9" s="3" t="str">
        <f>_xlfn.IFNA(VLOOKUP(L9, north_Region_Airports_Table[[#All],[COUNTY]:[Current Planner]], 5, FALSE),"")</f>
        <v>Christian Cox</v>
      </c>
      <c r="P9" s="118" t="s">
        <v>506</v>
      </c>
      <c r="Q9" s="118" t="s">
        <v>174</v>
      </c>
      <c r="R9" s="118" t="s">
        <v>174</v>
      </c>
      <c r="S9" s="118" t="s">
        <v>174</v>
      </c>
      <c r="T9" s="118" t="s">
        <v>507</v>
      </c>
      <c r="U9" s="118" t="s">
        <v>1403</v>
      </c>
      <c r="V9" s="118" t="s">
        <v>43</v>
      </c>
    </row>
    <row r="10" spans="1:22" x14ac:dyDescent="0.25">
      <c r="D10" s="6" t="s">
        <v>271</v>
      </c>
      <c r="E10" s="3">
        <v>5</v>
      </c>
      <c r="F10" s="3" t="str">
        <f>_xlfn.IFNA(VLOOKUP(D10, north_Region_Airports_Table[[#All],[COUNTY]:[Current Planner]], 5, FALSE),"")</f>
        <v>Christian Cox</v>
      </c>
      <c r="H10" s="6" t="s">
        <v>334</v>
      </c>
      <c r="I10" s="3">
        <v>0</v>
      </c>
      <c r="J10" s="3" t="str">
        <f>_xlfn.IFNA(VLOOKUP(H10, north_Region_Airports_Table[[#All],[COUNTY]:[Current Planner]], 5, FALSE),"")</f>
        <v/>
      </c>
      <c r="L10" s="6" t="s">
        <v>424</v>
      </c>
      <c r="M10" s="3">
        <v>2</v>
      </c>
      <c r="N10" s="3" t="str">
        <f>_xlfn.IFNA(VLOOKUP(L10, north_Region_Airports_Table[[#All],[COUNTY]:[Current Planner]], 5, FALSE),"")</f>
        <v>Christian Cox</v>
      </c>
      <c r="P10" s="118" t="s">
        <v>1052</v>
      </c>
      <c r="Q10" s="118" t="s">
        <v>1053</v>
      </c>
      <c r="R10" s="118" t="s">
        <v>549</v>
      </c>
      <c r="S10" s="118" t="s">
        <v>174</v>
      </c>
      <c r="T10" s="118" t="s">
        <v>1054</v>
      </c>
      <c r="U10" s="118" t="s">
        <v>1403</v>
      </c>
      <c r="V10" s="118" t="s">
        <v>43</v>
      </c>
    </row>
    <row r="11" spans="1:22" ht="18" thickBot="1" x14ac:dyDescent="0.35">
      <c r="A11" s="87" t="s">
        <v>1404</v>
      </c>
      <c r="B11" s="87"/>
      <c r="D11" s="6" t="s">
        <v>278</v>
      </c>
      <c r="E11" s="3">
        <v>2</v>
      </c>
      <c r="F11" s="3" t="str">
        <f>_xlfn.IFNA(VLOOKUP(D11, north_Region_Airports_Table[[#All],[COUNTY]:[Current Planner]], 5, FALSE),"")</f>
        <v>Christian Cox</v>
      </c>
      <c r="H11" s="6" t="s">
        <v>342</v>
      </c>
      <c r="I11" s="3">
        <v>1</v>
      </c>
      <c r="J11" s="3" t="str">
        <f>_xlfn.IFNA(VLOOKUP(H11, north_Region_Airports_Table[[#All],[COUNTY]:[Current Planner]], 5, FALSE),"")</f>
        <v>Christian Cox</v>
      </c>
      <c r="L11" s="17" t="s">
        <v>63</v>
      </c>
      <c r="M11" s="18">
        <f>SUM(M3:M10)</f>
        <v>8</v>
      </c>
      <c r="N11" s="18"/>
      <c r="P11" s="118" t="s">
        <v>556</v>
      </c>
      <c r="Q11" s="118" t="s">
        <v>557</v>
      </c>
      <c r="R11" s="118" t="s">
        <v>174</v>
      </c>
      <c r="S11" s="118" t="s">
        <v>174</v>
      </c>
      <c r="T11" s="118" t="s">
        <v>558</v>
      </c>
      <c r="U11" s="118" t="s">
        <v>1403</v>
      </c>
      <c r="V11" s="118" t="s">
        <v>43</v>
      </c>
    </row>
    <row r="12" spans="1:22" ht="16.5" thickTop="1" thickBot="1" x14ac:dyDescent="0.3">
      <c r="A12" s="80" t="s">
        <v>0</v>
      </c>
      <c r="B12" s="80" t="s">
        <v>15</v>
      </c>
      <c r="D12" s="17" t="s">
        <v>63</v>
      </c>
      <c r="E12" s="18">
        <f>SUM(E3:E11)</f>
        <v>14</v>
      </c>
      <c r="F12" s="18"/>
      <c r="H12" s="17" t="s">
        <v>63</v>
      </c>
      <c r="I12" s="18">
        <f>SUM(I3:I11)</f>
        <v>10</v>
      </c>
      <c r="J12" s="18"/>
      <c r="P12" s="118" t="s">
        <v>513</v>
      </c>
      <c r="Q12" s="118" t="s">
        <v>174</v>
      </c>
      <c r="R12" s="118" t="s">
        <v>174</v>
      </c>
      <c r="S12" s="118" t="s">
        <v>174</v>
      </c>
      <c r="T12" s="118" t="s">
        <v>514</v>
      </c>
      <c r="U12" s="118" t="s">
        <v>1403</v>
      </c>
      <c r="V12" s="118" t="s">
        <v>43</v>
      </c>
    </row>
    <row r="13" spans="1:22" ht="18" thickBot="1" x14ac:dyDescent="0.35">
      <c r="A13" s="6"/>
      <c r="B13" s="3">
        <f>COUNTIF(north_Region_Airports_Table[Current Planner], "David Kirkpatrick")</f>
        <v>0</v>
      </c>
      <c r="L13" s="91" t="s">
        <v>5</v>
      </c>
      <c r="M13" s="91"/>
      <c r="N13" s="91"/>
      <c r="P13" s="118" t="s">
        <v>437</v>
      </c>
      <c r="Q13" s="118" t="s">
        <v>438</v>
      </c>
      <c r="R13" s="118" t="s">
        <v>439</v>
      </c>
      <c r="S13" s="118" t="s">
        <v>174</v>
      </c>
      <c r="T13" s="118" t="s">
        <v>440</v>
      </c>
      <c r="U13" s="118" t="s">
        <v>1403</v>
      </c>
      <c r="V13" s="118" t="s">
        <v>43</v>
      </c>
    </row>
    <row r="14" spans="1:22" ht="18.75" thickTop="1" thickBot="1" x14ac:dyDescent="0.35">
      <c r="A14" s="6" t="s">
        <v>1405</v>
      </c>
      <c r="B14" s="3">
        <f>COUNTIF(north_Region_Airports_Table[Current Planner],"Christian Cox")</f>
        <v>62</v>
      </c>
      <c r="D14" s="96" t="s">
        <v>4</v>
      </c>
      <c r="E14" s="96"/>
      <c r="F14" s="96"/>
      <c r="H14" s="59" t="s">
        <v>332</v>
      </c>
      <c r="I14" s="59"/>
      <c r="J14" s="59"/>
      <c r="L14" s="84" t="s">
        <v>1401</v>
      </c>
      <c r="M14" s="84" t="s">
        <v>15</v>
      </c>
      <c r="N14" s="84" t="s">
        <v>0</v>
      </c>
      <c r="P14" s="118" t="s">
        <v>548</v>
      </c>
      <c r="Q14" s="118" t="s">
        <v>549</v>
      </c>
      <c r="R14" s="118" t="s">
        <v>549</v>
      </c>
      <c r="S14" s="118" t="s">
        <v>174</v>
      </c>
      <c r="T14" s="118" t="s">
        <v>550</v>
      </c>
      <c r="U14" s="118" t="s">
        <v>1403</v>
      </c>
      <c r="V14" s="118" t="s">
        <v>43</v>
      </c>
    </row>
    <row r="15" spans="1:22" ht="16.5" thickTop="1" thickBot="1" x14ac:dyDescent="0.3">
      <c r="D15" s="81" t="s">
        <v>1401</v>
      </c>
      <c r="E15" s="81" t="s">
        <v>15</v>
      </c>
      <c r="F15" s="81" t="s">
        <v>0</v>
      </c>
      <c r="H15" s="68" t="s">
        <v>1401</v>
      </c>
      <c r="I15" s="68" t="s">
        <v>15</v>
      </c>
      <c r="J15" s="68" t="s">
        <v>0</v>
      </c>
      <c r="L15" s="9" t="s">
        <v>26</v>
      </c>
      <c r="M15" s="10">
        <v>1</v>
      </c>
      <c r="N15" s="10" t="str">
        <f>_xlfn.IFNA(VLOOKUP(L15, north_Region_Airports_Table[[#All],[COUNTY]:[Current Planner]], 5, FALSE),"")</f>
        <v>Christian Cox</v>
      </c>
      <c r="P15" s="118" t="s">
        <v>603</v>
      </c>
      <c r="Q15" s="118" t="s">
        <v>604</v>
      </c>
      <c r="R15" s="118" t="s">
        <v>605</v>
      </c>
      <c r="S15" s="118" t="s">
        <v>174</v>
      </c>
      <c r="T15" s="118" t="s">
        <v>606</v>
      </c>
      <c r="U15" s="118" t="s">
        <v>1403</v>
      </c>
      <c r="V15" s="118" t="s">
        <v>43</v>
      </c>
    </row>
    <row r="16" spans="1:22" x14ac:dyDescent="0.25">
      <c r="D16" s="6" t="s">
        <v>25</v>
      </c>
      <c r="E16" s="3">
        <v>1</v>
      </c>
      <c r="F16" s="3" t="str">
        <f>_xlfn.IFNA(VLOOKUP(D16, north_Region_Airports_Table[[#All],[COUNTY]:[Current Planner]], 5, FALSE),"")</f>
        <v>Christian Cox</v>
      </c>
      <c r="H16" s="6" t="s">
        <v>347</v>
      </c>
      <c r="I16" s="3">
        <v>0</v>
      </c>
      <c r="J16" s="3" t="str">
        <f>_xlfn.IFNA(VLOOKUP(H16, north_Region_Airports_Table[[#All],[COUNTY]:[Current Planner]], 5, FALSE),"")</f>
        <v/>
      </c>
      <c r="L16" s="9" t="s">
        <v>36</v>
      </c>
      <c r="M16" s="10">
        <v>1</v>
      </c>
      <c r="N16" s="10" t="str">
        <f>_xlfn.IFNA(VLOOKUP(L16, north_Region_Airports_Table[[#All],[COUNTY]:[Current Planner]], 5, FALSE),"")</f>
        <v>Christian Cox</v>
      </c>
      <c r="P16" s="118" t="s">
        <v>1069</v>
      </c>
      <c r="Q16" s="118" t="s">
        <v>1070</v>
      </c>
      <c r="R16" s="118" t="s">
        <v>1070</v>
      </c>
      <c r="S16" s="118" t="s">
        <v>174</v>
      </c>
      <c r="T16" s="118" t="s">
        <v>1071</v>
      </c>
      <c r="U16" s="118" t="s">
        <v>1403</v>
      </c>
      <c r="V16" s="118" t="s">
        <v>43</v>
      </c>
    </row>
    <row r="17" spans="4:22" x14ac:dyDescent="0.25">
      <c r="D17" s="6" t="s">
        <v>4</v>
      </c>
      <c r="E17" s="3">
        <v>7</v>
      </c>
      <c r="F17" s="3" t="str">
        <f>_xlfn.IFNA(VLOOKUP(D17, north_Region_Airports_Table[[#All],[COUNTY]:[Current Planner]], 5, FALSE),"")</f>
        <v>Christian Cox</v>
      </c>
      <c r="H17" s="6" t="s">
        <v>351</v>
      </c>
      <c r="I17" s="3">
        <v>0</v>
      </c>
      <c r="J17" s="3" t="str">
        <f>_xlfn.IFNA(VLOOKUP(H17, north_Region_Airports_Table[[#All],[COUNTY]:[Current Planner]], 5, FALSE),"")</f>
        <v/>
      </c>
      <c r="L17" s="9" t="s">
        <v>47</v>
      </c>
      <c r="M17" s="10">
        <v>1</v>
      </c>
      <c r="N17" s="10" t="str">
        <f>_xlfn.IFNA(VLOOKUP(L17, north_Region_Airports_Table[[#All],[COUNTY]:[Current Planner]], 5, FALSE),"")</f>
        <v>Christian Cox</v>
      </c>
      <c r="P17" s="118" t="s">
        <v>903</v>
      </c>
      <c r="Q17" s="118" t="s">
        <v>904</v>
      </c>
      <c r="R17" s="118" t="s">
        <v>174</v>
      </c>
      <c r="S17" s="118" t="s">
        <v>174</v>
      </c>
      <c r="T17" s="118" t="s">
        <v>905</v>
      </c>
      <c r="U17" s="118" t="s">
        <v>1403</v>
      </c>
      <c r="V17" s="118" t="s">
        <v>43</v>
      </c>
    </row>
    <row r="18" spans="4:22" x14ac:dyDescent="0.25">
      <c r="D18" s="6" t="s">
        <v>46</v>
      </c>
      <c r="E18" s="3">
        <v>2</v>
      </c>
      <c r="F18" s="3" t="str">
        <f>_xlfn.IFNA(VLOOKUP(D18, north_Region_Airports_Table[[#All],[COUNTY]:[Current Planner]], 5, FALSE),"")</f>
        <v>Christian Cox</v>
      </c>
      <c r="H18" s="6" t="s">
        <v>358</v>
      </c>
      <c r="I18" s="3">
        <v>1</v>
      </c>
      <c r="J18" s="3" t="str">
        <f>_xlfn.IFNA(VLOOKUP(H18, north_Region_Airports_Table[[#All],[COUNTY]:[Current Planner]], 5, FALSE),"")</f>
        <v>Christian Cox</v>
      </c>
      <c r="L18" s="9" t="s">
        <v>57</v>
      </c>
      <c r="M18" s="10">
        <v>1</v>
      </c>
      <c r="N18" s="10" t="str">
        <f>_xlfn.IFNA(VLOOKUP(L18, north_Region_Airports_Table[[#All],[COUNTY]:[Current Planner]], 5, FALSE),"")</f>
        <v>Christian Cox</v>
      </c>
      <c r="P18" s="118" t="s">
        <v>917</v>
      </c>
      <c r="Q18" s="118" t="s">
        <v>918</v>
      </c>
      <c r="R18" s="118" t="s">
        <v>605</v>
      </c>
      <c r="S18" s="118" t="s">
        <v>174</v>
      </c>
      <c r="T18" s="118" t="s">
        <v>919</v>
      </c>
      <c r="U18" s="118" t="s">
        <v>1403</v>
      </c>
      <c r="V18" s="118" t="s">
        <v>43</v>
      </c>
    </row>
    <row r="19" spans="4:22" x14ac:dyDescent="0.25">
      <c r="D19" s="6" t="s">
        <v>56</v>
      </c>
      <c r="E19" s="3">
        <v>2</v>
      </c>
      <c r="F19" s="3" t="str">
        <f>_xlfn.IFNA(VLOOKUP(D19, north_Region_Airports_Table[[#All],[COUNTY]:[Current Planner]], 5, FALSE),"")</f>
        <v>Christian Cox</v>
      </c>
      <c r="H19" s="6" t="s">
        <v>364</v>
      </c>
      <c r="I19" s="3">
        <v>1</v>
      </c>
      <c r="J19" s="3" t="str">
        <f>_xlfn.IFNA(VLOOKUP(H19, north_Region_Airports_Table[[#All],[COUNTY]:[Current Planner]], 5, FALSE),"")</f>
        <v>Christian Cox</v>
      </c>
      <c r="L19" s="9" t="s">
        <v>67</v>
      </c>
      <c r="M19" s="10">
        <v>1</v>
      </c>
      <c r="N19" s="10" t="str">
        <f>_xlfn.IFNA(VLOOKUP(L19, north_Region_Airports_Table[[#All],[COUNTY]:[Current Planner]], 5, FALSE),"")</f>
        <v>Christian Cox</v>
      </c>
      <c r="P19" s="118" t="s">
        <v>840</v>
      </c>
      <c r="Q19" s="118" t="s">
        <v>841</v>
      </c>
      <c r="R19" s="118" t="s">
        <v>174</v>
      </c>
      <c r="S19" s="118" t="s">
        <v>174</v>
      </c>
      <c r="T19" s="118" t="s">
        <v>842</v>
      </c>
      <c r="U19" s="118" t="s">
        <v>1403</v>
      </c>
      <c r="V19" s="118" t="s">
        <v>43</v>
      </c>
    </row>
    <row r="20" spans="4:22" ht="30" x14ac:dyDescent="0.25">
      <c r="D20" s="6" t="s">
        <v>66</v>
      </c>
      <c r="E20" s="3">
        <v>1</v>
      </c>
      <c r="F20" s="3" t="str">
        <f>_xlfn.IFNA(VLOOKUP(D20, north_Region_Airports_Table[[#All],[COUNTY]:[Current Planner]], 5, FALSE),"")</f>
        <v>Christian Cox</v>
      </c>
      <c r="H20" s="6" t="s">
        <v>371</v>
      </c>
      <c r="I20" s="3">
        <v>1</v>
      </c>
      <c r="J20" s="3" t="str">
        <f>_xlfn.IFNA(VLOOKUP(H20, north_Region_Airports_Table[[#All],[COUNTY]:[Current Planner]], 5, FALSE),"")</f>
        <v>Christian Cox</v>
      </c>
      <c r="L20" s="9" t="s">
        <v>77</v>
      </c>
      <c r="M20" s="10">
        <v>1</v>
      </c>
      <c r="N20" s="10" t="str">
        <f>_xlfn.IFNA(VLOOKUP(L20, north_Region_Airports_Table[[#All],[COUNTY]:[Current Planner]], 5, FALSE),"")</f>
        <v>Christian Cox</v>
      </c>
      <c r="P20" s="118" t="s">
        <v>519</v>
      </c>
      <c r="Q20" s="118" t="s">
        <v>174</v>
      </c>
      <c r="R20" s="118" t="s">
        <v>174</v>
      </c>
      <c r="S20" s="118" t="s">
        <v>174</v>
      </c>
      <c r="T20" s="118" t="s">
        <v>520</v>
      </c>
      <c r="U20" s="118" t="s">
        <v>1403</v>
      </c>
      <c r="V20" s="118" t="s">
        <v>43</v>
      </c>
    </row>
    <row r="21" spans="4:22" x14ac:dyDescent="0.25">
      <c r="D21" s="9" t="s">
        <v>76</v>
      </c>
      <c r="E21" s="3">
        <v>1</v>
      </c>
      <c r="F21" s="3" t="str">
        <f>_xlfn.IFNA(VLOOKUP(D21, north_Region_Airports_Table[[#All],[COUNTY]:[Current Planner]], 5, FALSE),"")</f>
        <v>Christian Cox</v>
      </c>
      <c r="H21" s="6" t="s">
        <v>380</v>
      </c>
      <c r="I21" s="3">
        <v>1</v>
      </c>
      <c r="J21" s="3" t="str">
        <f>_xlfn.IFNA(VLOOKUP(H21, north_Region_Airports_Table[[#All],[COUNTY]:[Current Planner]], 5, FALSE),"")</f>
        <v>Christian Cox</v>
      </c>
      <c r="L21" s="9" t="s">
        <v>86</v>
      </c>
      <c r="M21" s="10">
        <v>0</v>
      </c>
      <c r="N21" s="10" t="str">
        <f>_xlfn.IFNA(VLOOKUP(L21, north_Region_Airports_Table[[#All],[COUNTY]:[Current Planner]], 5, FALSE),"")</f>
        <v/>
      </c>
      <c r="P21" s="118" t="s">
        <v>646</v>
      </c>
      <c r="Q21" s="118" t="s">
        <v>647</v>
      </c>
      <c r="R21" s="118" t="s">
        <v>174</v>
      </c>
      <c r="S21" s="118" t="s">
        <v>174</v>
      </c>
      <c r="T21" s="118" t="s">
        <v>648</v>
      </c>
      <c r="U21" s="118" t="s">
        <v>1403</v>
      </c>
      <c r="V21" s="118" t="s">
        <v>43</v>
      </c>
    </row>
    <row r="22" spans="4:22" x14ac:dyDescent="0.25">
      <c r="D22" s="6" t="s">
        <v>85</v>
      </c>
      <c r="E22" s="3">
        <v>1</v>
      </c>
      <c r="F22" s="3" t="str">
        <f>_xlfn.IFNA(VLOOKUP(D22, north_Region_Airports_Table[[#All],[COUNTY]:[Current Planner]], 5, FALSE),"")</f>
        <v>Christian Cox</v>
      </c>
      <c r="H22" s="6" t="s">
        <v>388</v>
      </c>
      <c r="I22" s="3">
        <v>1</v>
      </c>
      <c r="J22" s="3" t="str">
        <f>_xlfn.IFNA(VLOOKUP(H22, north_Region_Airports_Table[[#All],[COUNTY]:[Current Planner]], 5, FALSE),"")</f>
        <v>Christian Cox</v>
      </c>
      <c r="L22" s="9" t="s">
        <v>95</v>
      </c>
      <c r="M22" s="10">
        <v>1</v>
      </c>
      <c r="N22" s="10" t="str">
        <f>_xlfn.IFNA(VLOOKUP(L22, north_Region_Airports_Table[[#All],[COUNTY]:[Current Planner]], 5, FALSE),"")</f>
        <v>Christian Cox</v>
      </c>
      <c r="P22" s="118" t="s">
        <v>525</v>
      </c>
      <c r="Q22" s="118" t="s">
        <v>174</v>
      </c>
      <c r="R22" s="118" t="s">
        <v>526</v>
      </c>
      <c r="S22" s="118" t="s">
        <v>174</v>
      </c>
      <c r="T22" s="118" t="s">
        <v>527</v>
      </c>
      <c r="U22" s="118" t="s">
        <v>1403</v>
      </c>
      <c r="V22" s="118" t="s">
        <v>43</v>
      </c>
    </row>
    <row r="23" spans="4:22" x14ac:dyDescent="0.25">
      <c r="D23" s="17" t="s">
        <v>63</v>
      </c>
      <c r="E23" s="18">
        <f>SUM(E16:E22)</f>
        <v>15</v>
      </c>
      <c r="F23" s="18"/>
      <c r="H23" s="6" t="s">
        <v>397</v>
      </c>
      <c r="I23" s="3">
        <v>1</v>
      </c>
      <c r="J23" s="3" t="str">
        <f>_xlfn.IFNA(VLOOKUP(H23, north_Region_Airports_Table[[#All],[COUNTY]:[Current Planner]], 5, FALSE),"")</f>
        <v>Christian Cox</v>
      </c>
      <c r="L23" s="9" t="s">
        <v>103</v>
      </c>
      <c r="M23" s="10">
        <v>1</v>
      </c>
      <c r="N23" s="10" t="str">
        <f>_xlfn.IFNA(VLOOKUP(L23, north_Region_Airports_Table[[#All],[COUNTY]:[Current Planner]], 5, FALSE),"")</f>
        <v>Christian Cox</v>
      </c>
      <c r="P23" s="118" t="s">
        <v>1164</v>
      </c>
      <c r="Q23" s="118" t="s">
        <v>574</v>
      </c>
      <c r="R23" s="118" t="s">
        <v>1165</v>
      </c>
      <c r="S23" s="118" t="s">
        <v>174</v>
      </c>
      <c r="T23" s="118" t="s">
        <v>1166</v>
      </c>
      <c r="U23" s="118" t="s">
        <v>1403</v>
      </c>
      <c r="V23" s="118" t="s">
        <v>43</v>
      </c>
    </row>
    <row r="24" spans="4:22" x14ac:dyDescent="0.25">
      <c r="H24" s="6" t="s">
        <v>405</v>
      </c>
      <c r="I24" s="3">
        <v>1</v>
      </c>
      <c r="J24" s="3" t="str">
        <f>_xlfn.IFNA(VLOOKUP(H24, north_Region_Airports_Table[[#All],[COUNTY]:[Current Planner]], 5, FALSE),"")</f>
        <v>Christian Cox</v>
      </c>
      <c r="L24" s="25" t="s">
        <v>63</v>
      </c>
      <c r="M24" s="26">
        <f>SUM(M15:M23)</f>
        <v>8</v>
      </c>
      <c r="N24" s="26"/>
      <c r="P24" s="118" t="s">
        <v>773</v>
      </c>
      <c r="Q24" s="118" t="s">
        <v>774</v>
      </c>
      <c r="R24" s="118" t="s">
        <v>775</v>
      </c>
      <c r="S24" s="118" t="s">
        <v>100</v>
      </c>
      <c r="T24" s="118" t="s">
        <v>776</v>
      </c>
      <c r="U24" s="118" t="s">
        <v>22</v>
      </c>
      <c r="V24" s="118" t="s">
        <v>43</v>
      </c>
    </row>
    <row r="25" spans="4:22" x14ac:dyDescent="0.25">
      <c r="H25" s="17" t="s">
        <v>63</v>
      </c>
      <c r="I25" s="18">
        <f>SUM(I16:I24)</f>
        <v>7</v>
      </c>
      <c r="J25" s="18"/>
      <c r="P25" s="118" t="s">
        <v>576</v>
      </c>
      <c r="Q25" s="118" t="s">
        <v>577</v>
      </c>
      <c r="R25" s="118" t="s">
        <v>578</v>
      </c>
      <c r="S25" s="118" t="s">
        <v>100</v>
      </c>
      <c r="T25" s="118" t="s">
        <v>579</v>
      </c>
      <c r="U25" s="118" t="s">
        <v>1403</v>
      </c>
      <c r="V25" s="118" t="s">
        <v>43</v>
      </c>
    </row>
    <row r="26" spans="4:22" x14ac:dyDescent="0.25">
      <c r="P26" s="118" t="s">
        <v>625</v>
      </c>
      <c r="Q26" s="118" t="s">
        <v>100</v>
      </c>
      <c r="R26" s="118" t="s">
        <v>99</v>
      </c>
      <c r="S26" s="118" t="s">
        <v>100</v>
      </c>
      <c r="T26" s="118" t="s">
        <v>626</v>
      </c>
      <c r="U26" s="118" t="s">
        <v>1403</v>
      </c>
      <c r="V26" s="118" t="s">
        <v>43</v>
      </c>
    </row>
    <row r="27" spans="4:22" x14ac:dyDescent="0.25">
      <c r="P27" s="118" t="s">
        <v>376</v>
      </c>
      <c r="Q27" s="118" t="s">
        <v>377</v>
      </c>
      <c r="R27" s="118" t="s">
        <v>378</v>
      </c>
      <c r="S27" s="118" t="s">
        <v>100</v>
      </c>
      <c r="T27" s="118" t="s">
        <v>379</v>
      </c>
      <c r="U27" s="118" t="s">
        <v>1403</v>
      </c>
      <c r="V27" s="118" t="s">
        <v>43</v>
      </c>
    </row>
    <row r="28" spans="4:22" x14ac:dyDescent="0.25">
      <c r="P28" s="118" t="s">
        <v>680</v>
      </c>
      <c r="Q28" s="118" t="s">
        <v>681</v>
      </c>
      <c r="R28" s="118" t="s">
        <v>682</v>
      </c>
      <c r="S28" s="118" t="s">
        <v>100</v>
      </c>
      <c r="T28" s="118" t="s">
        <v>683</v>
      </c>
      <c r="U28" s="118" t="s">
        <v>1403</v>
      </c>
      <c r="V28" s="118" t="s">
        <v>43</v>
      </c>
    </row>
    <row r="29" spans="4:22" x14ac:dyDescent="0.25">
      <c r="P29" s="118" t="s">
        <v>627</v>
      </c>
      <c r="Q29" s="118" t="s">
        <v>100</v>
      </c>
      <c r="R29" s="118" t="s">
        <v>99</v>
      </c>
      <c r="S29" s="118" t="s">
        <v>100</v>
      </c>
      <c r="T29" s="118" t="s">
        <v>628</v>
      </c>
      <c r="U29" s="118" t="s">
        <v>1403</v>
      </c>
      <c r="V29" s="118" t="s">
        <v>43</v>
      </c>
    </row>
    <row r="30" spans="4:22" x14ac:dyDescent="0.25">
      <c r="P30" s="118" t="s">
        <v>629</v>
      </c>
      <c r="Q30" s="118" t="s">
        <v>100</v>
      </c>
      <c r="R30" s="118" t="s">
        <v>99</v>
      </c>
      <c r="S30" s="118" t="s">
        <v>100</v>
      </c>
      <c r="T30" s="118" t="s">
        <v>630</v>
      </c>
      <c r="U30" s="118" t="s">
        <v>1403</v>
      </c>
      <c r="V30" s="118" t="s">
        <v>43</v>
      </c>
    </row>
    <row r="31" spans="4:22" x14ac:dyDescent="0.25">
      <c r="P31" s="118" t="s">
        <v>688</v>
      </c>
      <c r="Q31" s="118" t="s">
        <v>689</v>
      </c>
      <c r="R31" s="118" t="s">
        <v>690</v>
      </c>
      <c r="S31" s="118" t="s">
        <v>100</v>
      </c>
      <c r="T31" s="118" t="s">
        <v>691</v>
      </c>
      <c r="U31" s="118" t="s">
        <v>1403</v>
      </c>
      <c r="V31" s="118" t="s">
        <v>43</v>
      </c>
    </row>
    <row r="32" spans="4:22" x14ac:dyDescent="0.25">
      <c r="P32" s="118" t="s">
        <v>97</v>
      </c>
      <c r="Q32" s="118" t="s">
        <v>98</v>
      </c>
      <c r="R32" s="118" t="s">
        <v>99</v>
      </c>
      <c r="S32" s="118" t="s">
        <v>100</v>
      </c>
      <c r="T32" s="118" t="s">
        <v>101</v>
      </c>
      <c r="U32" s="118" t="s">
        <v>1403</v>
      </c>
      <c r="V32" s="118" t="s">
        <v>43</v>
      </c>
    </row>
    <row r="33" spans="16:22" x14ac:dyDescent="0.25">
      <c r="P33" s="118" t="s">
        <v>692</v>
      </c>
      <c r="Q33" s="118" t="s">
        <v>693</v>
      </c>
      <c r="R33" s="118" t="s">
        <v>99</v>
      </c>
      <c r="S33" s="118" t="s">
        <v>100</v>
      </c>
      <c r="T33" s="118" t="s">
        <v>694</v>
      </c>
      <c r="U33" s="118" t="s">
        <v>1403</v>
      </c>
      <c r="V33" s="118" t="s">
        <v>43</v>
      </c>
    </row>
    <row r="34" spans="16:22" x14ac:dyDescent="0.25">
      <c r="P34" s="118" t="s">
        <v>531</v>
      </c>
      <c r="Q34" s="118" t="s">
        <v>532</v>
      </c>
      <c r="R34" s="118" t="s">
        <v>250</v>
      </c>
      <c r="S34" s="118" t="s">
        <v>100</v>
      </c>
      <c r="T34" s="118" t="s">
        <v>533</v>
      </c>
      <c r="U34" s="118" t="s">
        <v>1403</v>
      </c>
      <c r="V34" s="118" t="s">
        <v>43</v>
      </c>
    </row>
    <row r="35" spans="16:22" x14ac:dyDescent="0.25">
      <c r="P35" s="118" t="s">
        <v>924</v>
      </c>
      <c r="Q35" s="118" t="s">
        <v>925</v>
      </c>
      <c r="R35" s="118" t="s">
        <v>926</v>
      </c>
      <c r="S35" s="118" t="s">
        <v>100</v>
      </c>
      <c r="T35" s="118" t="s">
        <v>925</v>
      </c>
      <c r="U35" s="118" t="s">
        <v>1403</v>
      </c>
      <c r="V35" s="118" t="s">
        <v>43</v>
      </c>
    </row>
    <row r="36" spans="16:22" x14ac:dyDescent="0.25">
      <c r="P36" s="118" t="s">
        <v>1137</v>
      </c>
      <c r="Q36" s="118" t="s">
        <v>1138</v>
      </c>
      <c r="R36" s="118" t="s">
        <v>578</v>
      </c>
      <c r="S36" s="118" t="s">
        <v>100</v>
      </c>
      <c r="T36" s="118" t="s">
        <v>1139</v>
      </c>
      <c r="U36" s="118" t="s">
        <v>1403</v>
      </c>
      <c r="V36" s="118" t="s">
        <v>43</v>
      </c>
    </row>
    <row r="37" spans="16:22" x14ac:dyDescent="0.25">
      <c r="P37" s="118" t="s">
        <v>248</v>
      </c>
      <c r="Q37" s="118" t="s">
        <v>249</v>
      </c>
      <c r="R37" s="118" t="s">
        <v>250</v>
      </c>
      <c r="S37" s="118" t="s">
        <v>100</v>
      </c>
      <c r="T37" s="118" t="s">
        <v>251</v>
      </c>
      <c r="U37" s="118" t="s">
        <v>1403</v>
      </c>
      <c r="V37" s="118" t="s">
        <v>43</v>
      </c>
    </row>
    <row r="38" spans="16:22" x14ac:dyDescent="0.25">
      <c r="P38" s="118" t="s">
        <v>857</v>
      </c>
      <c r="Q38" s="118" t="s">
        <v>858</v>
      </c>
      <c r="R38" s="118" t="s">
        <v>859</v>
      </c>
      <c r="S38" s="118" t="s">
        <v>228</v>
      </c>
      <c r="T38" s="118" t="s">
        <v>860</v>
      </c>
      <c r="U38" s="118" t="s">
        <v>1402</v>
      </c>
      <c r="V38" s="118" t="s">
        <v>43</v>
      </c>
    </row>
    <row r="39" spans="16:22" x14ac:dyDescent="0.25">
      <c r="P39" s="118" t="s">
        <v>698</v>
      </c>
      <c r="Q39" s="118" t="s">
        <v>699</v>
      </c>
      <c r="R39" s="118" t="s">
        <v>700</v>
      </c>
      <c r="S39" s="118" t="s">
        <v>228</v>
      </c>
      <c r="T39" s="118" t="s">
        <v>701</v>
      </c>
      <c r="U39" s="118" t="s">
        <v>1402</v>
      </c>
      <c r="V39" s="118" t="s">
        <v>43</v>
      </c>
    </row>
    <row r="40" spans="16:22" x14ac:dyDescent="0.25">
      <c r="P40" s="118" t="s">
        <v>1081</v>
      </c>
      <c r="Q40" s="118" t="s">
        <v>1082</v>
      </c>
      <c r="R40" s="118" t="s">
        <v>1082</v>
      </c>
      <c r="S40" s="118" t="s">
        <v>228</v>
      </c>
      <c r="T40" s="118" t="s">
        <v>1083</v>
      </c>
      <c r="U40" s="118" t="s">
        <v>1402</v>
      </c>
      <c r="V40" s="118" t="s">
        <v>43</v>
      </c>
    </row>
    <row r="41" spans="16:22" x14ac:dyDescent="0.25">
      <c r="P41" s="118" t="s">
        <v>455</v>
      </c>
      <c r="Q41" s="118" t="s">
        <v>456</v>
      </c>
      <c r="R41" s="118" t="s">
        <v>91</v>
      </c>
      <c r="S41" s="118" t="s">
        <v>228</v>
      </c>
      <c r="T41" s="118" t="s">
        <v>457</v>
      </c>
      <c r="U41" s="118" t="s">
        <v>1402</v>
      </c>
      <c r="V41" s="118" t="s">
        <v>43</v>
      </c>
    </row>
    <row r="42" spans="16:22" x14ac:dyDescent="0.25">
      <c r="P42" s="118" t="s">
        <v>343</v>
      </c>
      <c r="Q42" s="118" t="s">
        <v>344</v>
      </c>
      <c r="R42" s="118" t="s">
        <v>345</v>
      </c>
      <c r="S42" s="118" t="s">
        <v>228</v>
      </c>
      <c r="T42" s="118" t="s">
        <v>346</v>
      </c>
      <c r="U42" s="118" t="s">
        <v>1402</v>
      </c>
      <c r="V42" s="118" t="s">
        <v>43</v>
      </c>
    </row>
    <row r="43" spans="16:22" x14ac:dyDescent="0.25">
      <c r="P43" s="118" t="s">
        <v>867</v>
      </c>
      <c r="Q43" s="118" t="s">
        <v>228</v>
      </c>
      <c r="R43" s="118" t="s">
        <v>868</v>
      </c>
      <c r="S43" s="118" t="s">
        <v>228</v>
      </c>
      <c r="T43" s="118" t="s">
        <v>869</v>
      </c>
      <c r="U43" s="118" t="s">
        <v>1402</v>
      </c>
      <c r="V43" s="118" t="s">
        <v>43</v>
      </c>
    </row>
    <row r="44" spans="16:22" x14ac:dyDescent="0.25">
      <c r="P44" s="118" t="s">
        <v>950</v>
      </c>
      <c r="Q44" s="118" t="s">
        <v>951</v>
      </c>
      <c r="R44" s="118" t="s">
        <v>951</v>
      </c>
      <c r="S44" s="118" t="s">
        <v>228</v>
      </c>
      <c r="T44" s="118" t="s">
        <v>952</v>
      </c>
      <c r="U44" s="118" t="s">
        <v>1402</v>
      </c>
      <c r="V44" s="118" t="s">
        <v>43</v>
      </c>
    </row>
    <row r="45" spans="16:22" x14ac:dyDescent="0.25">
      <c r="P45" s="118" t="s">
        <v>1007</v>
      </c>
      <c r="Q45" s="118" t="s">
        <v>1008</v>
      </c>
      <c r="R45" s="118" t="s">
        <v>1009</v>
      </c>
      <c r="S45" s="118" t="s">
        <v>228</v>
      </c>
      <c r="T45" s="118" t="s">
        <v>1010</v>
      </c>
      <c r="U45" s="118" t="s">
        <v>1402</v>
      </c>
      <c r="V45" s="118" t="s">
        <v>43</v>
      </c>
    </row>
    <row r="46" spans="16:22" x14ac:dyDescent="0.25">
      <c r="P46" s="118" t="s">
        <v>432</v>
      </c>
      <c r="Q46" s="118" t="s">
        <v>433</v>
      </c>
      <c r="R46" s="118" t="s">
        <v>291</v>
      </c>
      <c r="S46" s="118" t="s">
        <v>200</v>
      </c>
      <c r="T46" s="118" t="s">
        <v>434</v>
      </c>
      <c r="U46" s="118" t="s">
        <v>1403</v>
      </c>
      <c r="V46" s="118" t="s">
        <v>43</v>
      </c>
    </row>
    <row r="47" spans="16:22" x14ac:dyDescent="0.25">
      <c r="P47" s="118" t="s">
        <v>289</v>
      </c>
      <c r="Q47" s="118" t="s">
        <v>290</v>
      </c>
      <c r="R47" s="118" t="s">
        <v>291</v>
      </c>
      <c r="S47" s="118" t="s">
        <v>200</v>
      </c>
      <c r="T47" s="118" t="s">
        <v>292</v>
      </c>
      <c r="U47" s="118" t="s">
        <v>1403</v>
      </c>
      <c r="V47" s="118" t="s">
        <v>43</v>
      </c>
    </row>
    <row r="48" spans="16:22" x14ac:dyDescent="0.25">
      <c r="P48" s="118" t="s">
        <v>197</v>
      </c>
      <c r="Q48" s="118" t="s">
        <v>198</v>
      </c>
      <c r="R48" s="118" t="s">
        <v>199</v>
      </c>
      <c r="S48" s="118" t="s">
        <v>200</v>
      </c>
      <c r="T48" s="118" t="s">
        <v>201</v>
      </c>
      <c r="U48" s="118" t="s">
        <v>1403</v>
      </c>
      <c r="V48" s="118" t="s">
        <v>43</v>
      </c>
    </row>
    <row r="49" spans="16:22" x14ac:dyDescent="0.25">
      <c r="P49" s="118" t="s">
        <v>939</v>
      </c>
      <c r="Q49" s="118" t="s">
        <v>940</v>
      </c>
      <c r="R49" s="118" t="s">
        <v>941</v>
      </c>
      <c r="S49" s="118" t="s">
        <v>200</v>
      </c>
      <c r="T49" s="118" t="s">
        <v>942</v>
      </c>
      <c r="U49" s="118" t="s">
        <v>1402</v>
      </c>
      <c r="V49" s="118" t="s">
        <v>43</v>
      </c>
    </row>
    <row r="50" spans="16:22" x14ac:dyDescent="0.25">
      <c r="P50" s="118" t="s">
        <v>695</v>
      </c>
      <c r="Q50" s="118" t="s">
        <v>696</v>
      </c>
      <c r="R50" s="118" t="s">
        <v>291</v>
      </c>
      <c r="S50" s="118" t="s">
        <v>200</v>
      </c>
      <c r="T50" s="118" t="s">
        <v>697</v>
      </c>
      <c r="U50" s="118" t="s">
        <v>1403</v>
      </c>
      <c r="V50" s="118" t="s">
        <v>43</v>
      </c>
    </row>
    <row r="51" spans="16:22" x14ac:dyDescent="0.25">
      <c r="P51" s="118" t="s">
        <v>1106</v>
      </c>
      <c r="Q51" s="118" t="s">
        <v>1107</v>
      </c>
      <c r="R51" s="118" t="s">
        <v>1104</v>
      </c>
      <c r="S51" s="118" t="s">
        <v>200</v>
      </c>
      <c r="T51" s="118" t="s">
        <v>1108</v>
      </c>
      <c r="U51" s="118" t="s">
        <v>1403</v>
      </c>
      <c r="V51" s="118" t="s">
        <v>43</v>
      </c>
    </row>
    <row r="52" spans="16:22" x14ac:dyDescent="0.25">
      <c r="P52" s="118" t="s">
        <v>367</v>
      </c>
      <c r="Q52" s="118" t="s">
        <v>368</v>
      </c>
      <c r="R52" s="118" t="s">
        <v>369</v>
      </c>
      <c r="S52" s="118" t="s">
        <v>200</v>
      </c>
      <c r="T52" s="118" t="s">
        <v>370</v>
      </c>
      <c r="U52" s="118" t="s">
        <v>1402</v>
      </c>
      <c r="V52" s="118" t="s">
        <v>43</v>
      </c>
    </row>
    <row r="53" spans="16:22" x14ac:dyDescent="0.25">
      <c r="P53" s="118" t="s">
        <v>994</v>
      </c>
      <c r="Q53" s="118" t="s">
        <v>200</v>
      </c>
      <c r="R53" s="118" t="s">
        <v>995</v>
      </c>
      <c r="S53" s="118" t="s">
        <v>200</v>
      </c>
      <c r="T53" s="118" t="s">
        <v>996</v>
      </c>
      <c r="U53" s="118" t="s">
        <v>1402</v>
      </c>
      <c r="V53" s="118" t="s">
        <v>43</v>
      </c>
    </row>
    <row r="54" spans="16:22" x14ac:dyDescent="0.25">
      <c r="P54" s="118" t="s">
        <v>1140</v>
      </c>
      <c r="Q54" s="118" t="s">
        <v>1141</v>
      </c>
      <c r="R54" s="118" t="s">
        <v>1142</v>
      </c>
      <c r="S54" s="118" t="s">
        <v>200</v>
      </c>
      <c r="T54" s="118" t="s">
        <v>1143</v>
      </c>
      <c r="U54" s="118" t="s">
        <v>1402</v>
      </c>
      <c r="V54" s="118" t="s">
        <v>43</v>
      </c>
    </row>
    <row r="55" spans="16:22" x14ac:dyDescent="0.25">
      <c r="P55" s="118" t="s">
        <v>1102</v>
      </c>
      <c r="Q55" s="118" t="s">
        <v>1103</v>
      </c>
      <c r="R55" s="118" t="s">
        <v>1104</v>
      </c>
      <c r="S55" s="118" t="s">
        <v>200</v>
      </c>
      <c r="T55" s="118" t="s">
        <v>1105</v>
      </c>
      <c r="U55" s="118" t="s">
        <v>1403</v>
      </c>
      <c r="V55" s="118" t="s">
        <v>43</v>
      </c>
    </row>
    <row r="56" spans="16:22" x14ac:dyDescent="0.25">
      <c r="P56" s="118" t="s">
        <v>669</v>
      </c>
      <c r="Q56" s="118" t="s">
        <v>670</v>
      </c>
      <c r="R56" s="118" t="s">
        <v>671</v>
      </c>
      <c r="S56" s="118" t="s">
        <v>115</v>
      </c>
      <c r="T56" s="118" t="s">
        <v>672</v>
      </c>
      <c r="U56" s="118" t="s">
        <v>1402</v>
      </c>
      <c r="V56" s="118" t="s">
        <v>43</v>
      </c>
    </row>
    <row r="57" spans="16:22" x14ac:dyDescent="0.25">
      <c r="P57" s="118" t="s">
        <v>1212</v>
      </c>
      <c r="Q57" s="118" t="s">
        <v>1213</v>
      </c>
      <c r="R57" s="118" t="s">
        <v>1214</v>
      </c>
      <c r="S57" s="118" t="s">
        <v>115</v>
      </c>
      <c r="T57" s="118" t="s">
        <v>1215</v>
      </c>
      <c r="U57" s="118" t="s">
        <v>1402</v>
      </c>
      <c r="V57" s="118" t="s">
        <v>43</v>
      </c>
    </row>
    <row r="58" spans="16:22" x14ac:dyDescent="0.25">
      <c r="P58" s="118" t="s">
        <v>112</v>
      </c>
      <c r="Q58" s="118" t="s">
        <v>113</v>
      </c>
      <c r="R58" s="118" t="s">
        <v>114</v>
      </c>
      <c r="S58" s="118" t="s">
        <v>115</v>
      </c>
      <c r="T58" s="118" t="s">
        <v>116</v>
      </c>
      <c r="U58" s="118" t="s">
        <v>1402</v>
      </c>
      <c r="V58" s="118" t="s">
        <v>43</v>
      </c>
    </row>
    <row r="59" spans="16:22" x14ac:dyDescent="0.25">
      <c r="P59" s="118" t="s">
        <v>1223</v>
      </c>
      <c r="Q59" s="118" t="s">
        <v>1224</v>
      </c>
      <c r="R59" s="118" t="s">
        <v>922</v>
      </c>
      <c r="S59" s="118" t="s">
        <v>115</v>
      </c>
      <c r="T59" s="118" t="s">
        <v>1225</v>
      </c>
      <c r="U59" s="118" t="s">
        <v>1402</v>
      </c>
      <c r="V59" s="118" t="s">
        <v>43</v>
      </c>
    </row>
    <row r="60" spans="16:22" x14ac:dyDescent="0.25">
      <c r="P60" s="118" t="s">
        <v>920</v>
      </c>
      <c r="Q60" s="118" t="s">
        <v>921</v>
      </c>
      <c r="R60" s="118" t="s">
        <v>922</v>
      </c>
      <c r="S60" s="118" t="s">
        <v>115</v>
      </c>
      <c r="T60" s="118" t="s">
        <v>923</v>
      </c>
      <c r="U60" s="118" t="s">
        <v>1402</v>
      </c>
      <c r="V60" s="118" t="s">
        <v>43</v>
      </c>
    </row>
    <row r="61" spans="16:22" x14ac:dyDescent="0.25">
      <c r="P61" s="118" t="s">
        <v>777</v>
      </c>
      <c r="Q61" s="118" t="s">
        <v>778</v>
      </c>
      <c r="R61" s="118" t="s">
        <v>779</v>
      </c>
      <c r="S61" s="118" t="s">
        <v>115</v>
      </c>
      <c r="T61" s="118" t="s">
        <v>780</v>
      </c>
      <c r="U61" s="118" t="s">
        <v>1402</v>
      </c>
      <c r="V61" s="118" t="s">
        <v>43</v>
      </c>
    </row>
    <row r="62" spans="16:22" x14ac:dyDescent="0.25">
      <c r="P62" s="118" t="s">
        <v>983</v>
      </c>
      <c r="Q62" s="118" t="s">
        <v>984</v>
      </c>
      <c r="R62" s="118" t="s">
        <v>985</v>
      </c>
      <c r="S62" s="118" t="s">
        <v>115</v>
      </c>
      <c r="T62" s="118" t="s">
        <v>986</v>
      </c>
      <c r="U62" s="118" t="s">
        <v>1402</v>
      </c>
      <c r="V62" s="118" t="s">
        <v>43</v>
      </c>
    </row>
    <row r="63" spans="16:22" x14ac:dyDescent="0.25">
      <c r="P63" s="118" t="s">
        <v>728</v>
      </c>
      <c r="Q63" s="118" t="s">
        <v>114</v>
      </c>
      <c r="R63" s="118" t="s">
        <v>729</v>
      </c>
      <c r="S63" s="118" t="s">
        <v>115</v>
      </c>
      <c r="T63" s="118" t="s">
        <v>730</v>
      </c>
      <c r="U63" s="118" t="s">
        <v>1402</v>
      </c>
      <c r="V63" s="118" t="s">
        <v>43</v>
      </c>
    </row>
  </sheetData>
  <mergeCells count="8">
    <mergeCell ref="D14:F14"/>
    <mergeCell ref="H1:J1"/>
    <mergeCell ref="H14:J14"/>
    <mergeCell ref="L1:N1"/>
    <mergeCell ref="L13:N13"/>
    <mergeCell ref="A1:B1"/>
    <mergeCell ref="A11:B11"/>
    <mergeCell ref="D1:F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5718B-BB53-4DEA-91BE-A8984966664D}">
  <dimension ref="A1:W66"/>
  <sheetViews>
    <sheetView topLeftCell="O1" zoomScale="120" zoomScaleNormal="120" workbookViewId="0">
      <selection activeCell="P1" sqref="P1:V1"/>
    </sheetView>
  </sheetViews>
  <sheetFormatPr defaultRowHeight="15" x14ac:dyDescent="0.25"/>
  <cols>
    <col min="1" max="1" width="15.140625" customWidth="1"/>
    <col min="2" max="2" width="19" customWidth="1"/>
    <col min="4" max="4" width="13.28515625" customWidth="1"/>
    <col min="5" max="6" width="19.42578125" customWidth="1"/>
    <col min="8" max="8" width="13.85546875" customWidth="1"/>
    <col min="9" max="10" width="18.42578125" customWidth="1"/>
    <col min="12" max="12" width="13.28515625" customWidth="1"/>
    <col min="13" max="14" width="16.85546875" customWidth="1"/>
    <col min="17" max="17" width="18.28515625" customWidth="1"/>
    <col min="18" max="18" width="18.85546875" customWidth="1"/>
    <col min="19" max="19" width="21.140625" customWidth="1"/>
    <col min="20" max="20" width="37.42578125" customWidth="1"/>
    <col min="21" max="21" width="17" customWidth="1"/>
    <col min="22" max="22" width="17.7109375" customWidth="1"/>
  </cols>
  <sheetData>
    <row r="1" spans="1:23" s="51" customFormat="1" ht="18" thickBot="1" x14ac:dyDescent="0.35">
      <c r="A1" s="112" t="s">
        <v>1406</v>
      </c>
      <c r="B1" s="112"/>
      <c r="D1" s="87" t="s">
        <v>3</v>
      </c>
      <c r="E1" s="87"/>
      <c r="F1" s="87"/>
      <c r="H1" s="90" t="s">
        <v>230</v>
      </c>
      <c r="I1" s="90"/>
      <c r="J1" s="90"/>
      <c r="L1" s="100" t="s">
        <v>36</v>
      </c>
      <c r="M1" s="100"/>
      <c r="N1" s="100"/>
      <c r="P1" s="123" t="s">
        <v>7</v>
      </c>
      <c r="Q1" s="123" t="s">
        <v>8</v>
      </c>
      <c r="R1" s="123" t="s">
        <v>9</v>
      </c>
      <c r="S1" s="123" t="s">
        <v>10</v>
      </c>
      <c r="T1" s="123" t="s">
        <v>11</v>
      </c>
      <c r="U1" s="123" t="s">
        <v>1399</v>
      </c>
      <c r="V1" s="123" t="s">
        <v>1400</v>
      </c>
      <c r="W1" s="83"/>
    </row>
    <row r="2" spans="1:23" ht="16.5" thickTop="1" thickBot="1" x14ac:dyDescent="0.3">
      <c r="A2" s="75" t="s">
        <v>10</v>
      </c>
      <c r="B2" s="75" t="s">
        <v>14</v>
      </c>
      <c r="D2" s="80" t="s">
        <v>10</v>
      </c>
      <c r="E2" s="80" t="s">
        <v>15</v>
      </c>
      <c r="F2" s="80" t="s">
        <v>0</v>
      </c>
      <c r="H2" s="73" t="s">
        <v>10</v>
      </c>
      <c r="I2" s="73" t="s">
        <v>15</v>
      </c>
      <c r="J2" s="73" t="s">
        <v>0</v>
      </c>
      <c r="L2" s="69" t="s">
        <v>10</v>
      </c>
      <c r="M2" s="69" t="s">
        <v>15</v>
      </c>
      <c r="N2" s="69" t="s">
        <v>0</v>
      </c>
      <c r="P2" s="121" t="s">
        <v>354</v>
      </c>
      <c r="Q2" s="121" t="s">
        <v>355</v>
      </c>
      <c r="R2" s="121" t="s">
        <v>356</v>
      </c>
      <c r="S2" s="121" t="s">
        <v>140</v>
      </c>
      <c r="T2" s="121" t="s">
        <v>357</v>
      </c>
      <c r="U2" s="121" t="s">
        <v>1408</v>
      </c>
      <c r="V2" s="121" t="s">
        <v>22</v>
      </c>
      <c r="W2" s="16"/>
    </row>
    <row r="3" spans="1:23" x14ac:dyDescent="0.25">
      <c r="A3" s="6" t="s">
        <v>119</v>
      </c>
      <c r="B3" s="3">
        <v>10</v>
      </c>
      <c r="D3" s="6" t="s">
        <v>24</v>
      </c>
      <c r="E3" s="3">
        <v>2</v>
      </c>
      <c r="F3" s="3" t="str">
        <f>_xlfn.IFNA(VLOOKUP(D3, east_Region_Airports_Table[[#All],[COUNTY]:[Current Planner]], 5, FALSE), "")</f>
        <v>Sean Newton</v>
      </c>
      <c r="H3" s="6" t="s">
        <v>246</v>
      </c>
      <c r="I3" s="3">
        <v>1</v>
      </c>
      <c r="J3" s="3" t="str">
        <f>_xlfn.IFNA(VLOOKUP(H3, east_Region_Airports_Table[[#All],[COUNTY]:[Current Planner]], 5, FALSE), "")</f>
        <v>Cat Gomes</v>
      </c>
      <c r="L3" s="6" t="s">
        <v>318</v>
      </c>
      <c r="M3" s="3">
        <v>2</v>
      </c>
      <c r="N3" s="3" t="str">
        <f>_xlfn.IFNA(VLOOKUP(L3, east_Region_Airports_Table[[#All],[COUNTY]:[Current Planner]], 5, FALSE), "")</f>
        <v>Sean Newton</v>
      </c>
      <c r="P3" s="121" t="s">
        <v>1087</v>
      </c>
      <c r="Q3" s="121" t="s">
        <v>1088</v>
      </c>
      <c r="R3" s="121" t="s">
        <v>1088</v>
      </c>
      <c r="S3" s="121" t="s">
        <v>140</v>
      </c>
      <c r="T3" s="121" t="s">
        <v>1089</v>
      </c>
      <c r="U3" s="121" t="s">
        <v>13</v>
      </c>
      <c r="V3" s="121" t="s">
        <v>22</v>
      </c>
      <c r="W3" s="16"/>
    </row>
    <row r="4" spans="1:23" x14ac:dyDescent="0.25">
      <c r="A4" s="6" t="s">
        <v>152</v>
      </c>
      <c r="B4" s="3">
        <v>10</v>
      </c>
      <c r="D4" s="6" t="s">
        <v>35</v>
      </c>
      <c r="E4" s="3">
        <v>1</v>
      </c>
      <c r="F4" s="3" t="str">
        <f>_xlfn.IFNA(VLOOKUP(D4, east_Region_Airports_Table[[#All],[COUNTY]:[Current Planner]], 5, FALSE), "")</f>
        <v>Sean Newton</v>
      </c>
      <c r="H4" s="6" t="s">
        <v>254</v>
      </c>
      <c r="I4" s="3">
        <v>1</v>
      </c>
      <c r="J4" s="3" t="str">
        <f>_xlfn.IFNA(VLOOKUP(H4, east_Region_Airports_Table[[#All],[COUNTY]:[Current Planner]], 5, FALSE), "")</f>
        <v>Cat Gomes</v>
      </c>
      <c r="L4" s="6" t="s">
        <v>325</v>
      </c>
      <c r="M4" s="3">
        <v>2</v>
      </c>
      <c r="N4" s="3" t="str">
        <f>_xlfn.IFNA(VLOOKUP(L4, east_Region_Airports_Table[[#All],[COUNTY]:[Current Planner]], 5, FALSE), "")</f>
        <v>Sean Newton</v>
      </c>
      <c r="P4" s="121" t="s">
        <v>224</v>
      </c>
      <c r="Q4" s="121" t="s">
        <v>225</v>
      </c>
      <c r="R4" s="121" t="s">
        <v>226</v>
      </c>
      <c r="S4" s="121" t="s">
        <v>140</v>
      </c>
      <c r="T4" s="121" t="s">
        <v>227</v>
      </c>
      <c r="U4" s="121" t="s">
        <v>1402</v>
      </c>
      <c r="V4" s="121" t="s">
        <v>22</v>
      </c>
      <c r="W4" s="16"/>
    </row>
    <row r="5" spans="1:23" x14ac:dyDescent="0.25">
      <c r="A5" s="6" t="s">
        <v>230</v>
      </c>
      <c r="B5" s="3">
        <v>10</v>
      </c>
      <c r="D5" s="6" t="s">
        <v>45</v>
      </c>
      <c r="E5" s="3">
        <v>2</v>
      </c>
      <c r="F5" s="3" t="str">
        <f>_xlfn.IFNA(VLOOKUP(D5, east_Region_Airports_Table[[#All],[COUNTY]:[Current Planner]], 5, FALSE), "")</f>
        <v>Sean Newton</v>
      </c>
      <c r="H5" s="6" t="s">
        <v>262</v>
      </c>
      <c r="I5" s="3">
        <v>1</v>
      </c>
      <c r="J5" s="3" t="str">
        <f>_xlfn.IFNA(VLOOKUP(H5, east_Region_Airports_Table[[#All],[COUNTY]:[Current Planner]], 5, FALSE), "")</f>
        <v>Cat Gomes</v>
      </c>
      <c r="L5" s="6" t="s">
        <v>333</v>
      </c>
      <c r="M5" s="3">
        <v>1</v>
      </c>
      <c r="N5" s="3" t="str">
        <f>_xlfn.IFNA(VLOOKUP(L5, east_Region_Airports_Table[[#All],[COUNTY]:[Current Planner]], 5, FALSE), "")</f>
        <v>Sean Newton</v>
      </c>
      <c r="P5" s="121" t="s">
        <v>234</v>
      </c>
      <c r="Q5" s="121" t="s">
        <v>235</v>
      </c>
      <c r="R5" s="121" t="s">
        <v>236</v>
      </c>
      <c r="S5" s="121" t="s">
        <v>140</v>
      </c>
      <c r="T5" s="121" t="s">
        <v>237</v>
      </c>
      <c r="U5" s="121" t="s">
        <v>1408</v>
      </c>
      <c r="V5" s="121" t="s">
        <v>22</v>
      </c>
      <c r="W5" s="16"/>
    </row>
    <row r="6" spans="1:23" x14ac:dyDescent="0.25">
      <c r="A6" s="6" t="s">
        <v>3</v>
      </c>
      <c r="B6" s="3">
        <v>11</v>
      </c>
      <c r="D6" s="6" t="s">
        <v>55</v>
      </c>
      <c r="E6" s="3">
        <v>1</v>
      </c>
      <c r="F6" s="3" t="str">
        <f>_xlfn.IFNA(VLOOKUP(D6, east_Region_Airports_Table[[#All],[COUNTY]:[Current Planner]], 5, FALSE), "")</f>
        <v>Sean Newton</v>
      </c>
      <c r="H6" s="6" t="s">
        <v>270</v>
      </c>
      <c r="I6" s="3">
        <v>1</v>
      </c>
      <c r="J6" s="3" t="str">
        <f>_xlfn.IFNA(VLOOKUP(H6, east_Region_Airports_Table[[#All],[COUNTY]:[Current Planner]], 5, FALSE), "")</f>
        <v>Cat Gomes</v>
      </c>
      <c r="L6" s="6" t="s">
        <v>341</v>
      </c>
      <c r="M6" s="3">
        <v>4</v>
      </c>
      <c r="N6" s="3" t="str">
        <f>_xlfn.IFNA(VLOOKUP(L6, east_Region_Airports_Table[[#All],[COUNTY]:[Current Planner]], 5, FALSE), "")</f>
        <v>Sean Newton</v>
      </c>
      <c r="P6" s="121" t="s">
        <v>265</v>
      </c>
      <c r="Q6" s="121" t="s">
        <v>140</v>
      </c>
      <c r="R6" s="121" t="s">
        <v>266</v>
      </c>
      <c r="S6" s="121" t="s">
        <v>140</v>
      </c>
      <c r="T6" s="121" t="s">
        <v>267</v>
      </c>
      <c r="U6" s="121" t="s">
        <v>1408</v>
      </c>
      <c r="V6" s="121" t="s">
        <v>22</v>
      </c>
      <c r="W6" s="16"/>
    </row>
    <row r="7" spans="1:23" x14ac:dyDescent="0.25">
      <c r="A7" s="6" t="s">
        <v>36</v>
      </c>
      <c r="B7" s="3">
        <v>11</v>
      </c>
      <c r="D7" s="6" t="s">
        <v>65</v>
      </c>
      <c r="E7" s="3">
        <v>2</v>
      </c>
      <c r="F7" s="3" t="str">
        <f>_xlfn.IFNA(VLOOKUP(D7, east_Region_Airports_Table[[#All],[COUNTY]:[Current Planner]], 5, FALSE), "")</f>
        <v>Sean Newton</v>
      </c>
      <c r="H7" s="6" t="s">
        <v>277</v>
      </c>
      <c r="I7" s="3">
        <v>0</v>
      </c>
      <c r="J7" s="3" t="str">
        <f>_xlfn.IFNA(VLOOKUP(H7, east_Region_Airports_Table[[#All],[COUNTY]:[Current Planner]], 5, FALSE), "")</f>
        <v/>
      </c>
      <c r="L7" s="6" t="s">
        <v>348</v>
      </c>
      <c r="M7" s="3">
        <v>1</v>
      </c>
      <c r="N7" s="3" t="str">
        <f>_xlfn.IFNA(VLOOKUP(L7, east_Region_Airports_Table[[#All],[COUNTY]:[Current Planner]], 5, FALSE), "")</f>
        <v>Sean Newton</v>
      </c>
      <c r="P7" s="121" t="s">
        <v>402</v>
      </c>
      <c r="Q7" s="121" t="s">
        <v>403</v>
      </c>
      <c r="R7" s="121" t="s">
        <v>403</v>
      </c>
      <c r="S7" s="121" t="s">
        <v>140</v>
      </c>
      <c r="T7" s="121" t="s">
        <v>404</v>
      </c>
      <c r="U7" s="121" t="s">
        <v>1408</v>
      </c>
      <c r="V7" s="121" t="s">
        <v>22</v>
      </c>
      <c r="W7" s="16"/>
    </row>
    <row r="8" spans="1:23" x14ac:dyDescent="0.25">
      <c r="A8" s="6" t="s">
        <v>444</v>
      </c>
      <c r="B8" s="3">
        <v>13</v>
      </c>
      <c r="D8" s="9" t="s">
        <v>75</v>
      </c>
      <c r="E8" s="3">
        <v>1</v>
      </c>
      <c r="F8" s="3" t="str">
        <f>_xlfn.IFNA(VLOOKUP(D8, east_Region_Airports_Table[[#All],[COUNTY]:[Current Planner]], 5, FALSE), "")</f>
        <v>Sean Newton</v>
      </c>
      <c r="H8" s="6" t="s">
        <v>286</v>
      </c>
      <c r="I8" s="3">
        <v>1</v>
      </c>
      <c r="J8" s="3" t="str">
        <f>_xlfn.IFNA(VLOOKUP(H8, east_Region_Airports_Table[[#All],[COUNTY]:[Current Planner]], 5, FALSE), "")</f>
        <v>Cat Gomes</v>
      </c>
      <c r="L8" s="6" t="s">
        <v>353</v>
      </c>
      <c r="M8" s="3">
        <v>1</v>
      </c>
      <c r="N8" s="3" t="str">
        <f>_xlfn.IFNA(VLOOKUP(L8, east_Region_Airports_Table[[#All],[COUNTY]:[Current Planner]], 5, FALSE), "")</f>
        <v>Sean Newton</v>
      </c>
      <c r="P8" s="121" t="s">
        <v>590</v>
      </c>
      <c r="Q8" s="121" t="s">
        <v>356</v>
      </c>
      <c r="R8" s="121" t="s">
        <v>356</v>
      </c>
      <c r="S8" s="121" t="s">
        <v>140</v>
      </c>
      <c r="T8" s="121" t="s">
        <v>591</v>
      </c>
      <c r="U8" s="121" t="s">
        <v>1408</v>
      </c>
      <c r="V8" s="121" t="s">
        <v>22</v>
      </c>
      <c r="W8" s="16"/>
    </row>
    <row r="9" spans="1:23" x14ac:dyDescent="0.25">
      <c r="A9" s="17" t="s">
        <v>63</v>
      </c>
      <c r="B9" s="18">
        <f>SUM(B3:B8)</f>
        <v>65</v>
      </c>
      <c r="D9" s="6" t="s">
        <v>84</v>
      </c>
      <c r="E9" s="3">
        <v>1</v>
      </c>
      <c r="F9" s="3" t="str">
        <f>_xlfn.IFNA(VLOOKUP(D9, east_Region_Airports_Table[[#All],[COUNTY]:[Current Planner]], 5, FALSE), "")</f>
        <v>Sean Newton</v>
      </c>
      <c r="H9" s="6" t="s">
        <v>294</v>
      </c>
      <c r="I9" s="3">
        <v>2</v>
      </c>
      <c r="J9" s="3" t="str">
        <f>_xlfn.IFNA(VLOOKUP(H9, east_Region_Airports_Table[[#All],[COUNTY]:[Current Planner]], 5, FALSE), "")</f>
        <v>Cat Gomes</v>
      </c>
      <c r="L9" s="17" t="s">
        <v>63</v>
      </c>
      <c r="M9" s="18">
        <f>SUM(M3:M8)</f>
        <v>11</v>
      </c>
      <c r="N9" s="18"/>
      <c r="P9" s="121" t="s">
        <v>838</v>
      </c>
      <c r="Q9" s="121" t="s">
        <v>839</v>
      </c>
      <c r="R9" s="121" t="s">
        <v>839</v>
      </c>
      <c r="S9" s="121" t="s">
        <v>140</v>
      </c>
      <c r="T9" s="121" t="s">
        <v>839</v>
      </c>
      <c r="U9" s="121" t="s">
        <v>13</v>
      </c>
      <c r="V9" s="121" t="s">
        <v>22</v>
      </c>
      <c r="W9" s="16"/>
    </row>
    <row r="10" spans="1:23" x14ac:dyDescent="0.25">
      <c r="D10" s="6" t="s">
        <v>94</v>
      </c>
      <c r="E10" s="3">
        <v>1</v>
      </c>
      <c r="F10" s="3" t="str">
        <f>_xlfn.IFNA(VLOOKUP(D10, east_Region_Airports_Table[[#All],[COUNTY]:[Current Planner]], 5, FALSE), "")</f>
        <v>Sean Newton</v>
      </c>
      <c r="H10" s="6" t="s">
        <v>302</v>
      </c>
      <c r="I10" s="3">
        <v>1</v>
      </c>
      <c r="J10" s="3" t="str">
        <f>_xlfn.IFNA(VLOOKUP(H10, east_Region_Airports_Table[[#All],[COUNTY]:[Current Planner]], 5, FALSE), "")</f>
        <v>Cat Gomes</v>
      </c>
      <c r="P10" s="121" t="s">
        <v>425</v>
      </c>
      <c r="Q10" s="121" t="s">
        <v>426</v>
      </c>
      <c r="R10" s="121" t="s">
        <v>426</v>
      </c>
      <c r="S10" s="121" t="s">
        <v>140</v>
      </c>
      <c r="T10" s="121" t="s">
        <v>427</v>
      </c>
      <c r="U10" s="121" t="s">
        <v>1408</v>
      </c>
      <c r="V10" s="121" t="s">
        <v>22</v>
      </c>
      <c r="W10" s="16"/>
    </row>
    <row r="11" spans="1:23" ht="18" thickBot="1" x14ac:dyDescent="0.35">
      <c r="A11" s="87" t="s">
        <v>1404</v>
      </c>
      <c r="B11" s="53"/>
      <c r="D11" s="17" t="s">
        <v>63</v>
      </c>
      <c r="E11" s="18">
        <f>SUM(E3:E10)</f>
        <v>11</v>
      </c>
      <c r="F11" s="18"/>
      <c r="H11" s="6" t="s">
        <v>310</v>
      </c>
      <c r="I11" s="3">
        <v>1</v>
      </c>
      <c r="J11" s="3" t="str">
        <f>_xlfn.IFNA(VLOOKUP(H11, east_Region_Airports_Table[[#All],[COUNTY]:[Current Planner]], 5, FALSE), "")</f>
        <v>Cat Gomes</v>
      </c>
      <c r="L11" s="107" t="s">
        <v>444</v>
      </c>
      <c r="M11" s="107"/>
      <c r="N11" s="107"/>
      <c r="P11" s="121" t="s">
        <v>673</v>
      </c>
      <c r="Q11" s="121" t="s">
        <v>674</v>
      </c>
      <c r="R11" s="121" t="s">
        <v>675</v>
      </c>
      <c r="S11" s="121" t="s">
        <v>140</v>
      </c>
      <c r="T11" s="121" t="s">
        <v>676</v>
      </c>
      <c r="U11" s="121" t="s">
        <v>1403</v>
      </c>
      <c r="V11" s="121" t="s">
        <v>22</v>
      </c>
      <c r="W11" s="16"/>
    </row>
    <row r="12" spans="1:23" ht="16.5" thickTop="1" thickBot="1" x14ac:dyDescent="0.3">
      <c r="A12" s="80" t="s">
        <v>0</v>
      </c>
      <c r="B12" s="80" t="s">
        <v>15</v>
      </c>
      <c r="E12" s="2"/>
      <c r="F12" s="2"/>
      <c r="H12" s="6" t="s">
        <v>317</v>
      </c>
      <c r="I12" s="3">
        <v>1</v>
      </c>
      <c r="J12" s="3" t="str">
        <f>_xlfn.IFNA(VLOOKUP(H12, east_Region_Airports_Table[[#All],[COUNTY]:[Current Planner]], 5, FALSE), "")</f>
        <v>Cat Gomes</v>
      </c>
      <c r="L12" s="114" t="s">
        <v>10</v>
      </c>
      <c r="M12" s="114" t="s">
        <v>15</v>
      </c>
      <c r="N12" s="114" t="s">
        <v>0</v>
      </c>
      <c r="P12" s="121" t="s">
        <v>241</v>
      </c>
      <c r="Q12" s="121" t="s">
        <v>242</v>
      </c>
      <c r="R12" s="121" t="s">
        <v>243</v>
      </c>
      <c r="S12" s="121" t="s">
        <v>148</v>
      </c>
      <c r="T12" s="121" t="s">
        <v>244</v>
      </c>
      <c r="U12" s="121" t="s">
        <v>1407</v>
      </c>
      <c r="V12" s="121" t="s">
        <v>22</v>
      </c>
      <c r="W12" s="16"/>
    </row>
    <row r="13" spans="1:23" ht="18" thickBot="1" x14ac:dyDescent="0.35">
      <c r="A13" s="6" t="s">
        <v>1442</v>
      </c>
      <c r="B13" s="3">
        <f>COUNTIF(east_Region_Airports_Table[Current Planner], "Sean Newton")</f>
        <v>35</v>
      </c>
      <c r="D13" s="56" t="s">
        <v>119</v>
      </c>
      <c r="E13" s="56"/>
      <c r="F13" s="56"/>
      <c r="H13" s="17" t="s">
        <v>63</v>
      </c>
      <c r="I13" s="18">
        <f>SUM(I3:I12)</f>
        <v>10</v>
      </c>
      <c r="J13" s="18"/>
      <c r="L13" s="6" t="s">
        <v>428</v>
      </c>
      <c r="M13" s="3">
        <v>0</v>
      </c>
      <c r="N13" s="3" t="str">
        <f>_xlfn.IFNA(VLOOKUP(L13, east_Region_Airports_Table[[#All],[COUNTY]:[Current Planner]], 5, FALSE), "")</f>
        <v/>
      </c>
      <c r="P13" s="121" t="s">
        <v>870</v>
      </c>
      <c r="Q13" s="121" t="s">
        <v>871</v>
      </c>
      <c r="R13" s="121" t="s">
        <v>872</v>
      </c>
      <c r="S13" s="121" t="s">
        <v>148</v>
      </c>
      <c r="T13" s="121" t="s">
        <v>873</v>
      </c>
      <c r="U13" s="121" t="s">
        <v>1407</v>
      </c>
      <c r="V13" s="121" t="s">
        <v>22</v>
      </c>
      <c r="W13" s="16"/>
    </row>
    <row r="14" spans="1:23" ht="16.5" thickTop="1" thickBot="1" x14ac:dyDescent="0.3">
      <c r="A14" s="6" t="s">
        <v>1409</v>
      </c>
      <c r="B14" s="3">
        <f>COUNTIF(east_Region_Airports_Table[Current Planner], "Cat Gomes")</f>
        <v>30</v>
      </c>
      <c r="D14" s="67" t="s">
        <v>10</v>
      </c>
      <c r="E14" s="67" t="s">
        <v>15</v>
      </c>
      <c r="F14" s="67" t="s">
        <v>0</v>
      </c>
      <c r="L14" s="6" t="s">
        <v>462</v>
      </c>
      <c r="M14" s="3">
        <v>1</v>
      </c>
      <c r="N14" s="3" t="str">
        <f>_xlfn.IFNA(VLOOKUP(L14, east_Region_Airports_Table[[#All],[COUNTY]:[Current Planner]], 5, FALSE), "")</f>
        <v>Sean Newton</v>
      </c>
      <c r="P14" s="121" t="s">
        <v>953</v>
      </c>
      <c r="Q14" s="121" t="s">
        <v>954</v>
      </c>
      <c r="R14" s="121" t="s">
        <v>955</v>
      </c>
      <c r="S14" s="121" t="s">
        <v>148</v>
      </c>
      <c r="T14" s="121" t="s">
        <v>956</v>
      </c>
      <c r="U14" s="121" t="s">
        <v>1407</v>
      </c>
      <c r="V14" s="121" t="s">
        <v>22</v>
      </c>
      <c r="W14" s="16"/>
    </row>
    <row r="15" spans="1:23" ht="18" thickBot="1" x14ac:dyDescent="0.35">
      <c r="D15" s="6" t="s">
        <v>133</v>
      </c>
      <c r="E15" s="3">
        <v>1</v>
      </c>
      <c r="F15" s="3" t="str">
        <f>_xlfn.IFNA(VLOOKUP(D15, east_Region_Airports_Table[[#All],[COUNTY]:[Current Planner]], 5, FALSE), "")</f>
        <v>Cat Gomes</v>
      </c>
      <c r="H15" s="58" t="s">
        <v>152</v>
      </c>
      <c r="I15" s="58"/>
      <c r="J15" s="58"/>
      <c r="L15" s="6" t="s">
        <v>469</v>
      </c>
      <c r="M15" s="3">
        <v>2</v>
      </c>
      <c r="N15" s="3" t="str">
        <f>_xlfn.IFNA(VLOOKUP(L15, east_Region_Airports_Table[[#All],[COUNTY]:[Current Planner]], 5, FALSE), "")</f>
        <v>Sean Newton</v>
      </c>
      <c r="P15" s="121" t="s">
        <v>1157</v>
      </c>
      <c r="Q15" s="121" t="s">
        <v>1158</v>
      </c>
      <c r="R15" s="121" t="s">
        <v>1159</v>
      </c>
      <c r="S15" s="121" t="s">
        <v>148</v>
      </c>
      <c r="T15" s="121" t="s">
        <v>1160</v>
      </c>
      <c r="U15" s="121" t="s">
        <v>1407</v>
      </c>
      <c r="V15" s="121" t="s">
        <v>22</v>
      </c>
      <c r="W15" s="16"/>
    </row>
    <row r="16" spans="1:23" ht="16.5" thickTop="1" thickBot="1" x14ac:dyDescent="0.3">
      <c r="D16" s="6" t="s">
        <v>141</v>
      </c>
      <c r="E16" s="3">
        <v>1</v>
      </c>
      <c r="F16" s="3" t="str">
        <f>_xlfn.IFNA(VLOOKUP(D16, east_Region_Airports_Table[[#All],[COUNTY]:[Current Planner]], 5, FALSE), "")</f>
        <v>Cat Gomes</v>
      </c>
      <c r="H16" s="72" t="s">
        <v>10</v>
      </c>
      <c r="I16" s="72" t="s">
        <v>15</v>
      </c>
      <c r="J16" s="72" t="s">
        <v>0</v>
      </c>
      <c r="L16" s="6" t="s">
        <v>478</v>
      </c>
      <c r="M16" s="3">
        <v>1</v>
      </c>
      <c r="N16" s="3" t="str">
        <f>_xlfn.IFNA(VLOOKUP(L16, east_Region_Airports_Table[[#All],[COUNTY]:[Current Planner]], 5, FALSE), "")</f>
        <v>Sean Newton</v>
      </c>
      <c r="P16" s="121" t="s">
        <v>273</v>
      </c>
      <c r="Q16" s="121" t="s">
        <v>148</v>
      </c>
      <c r="R16" s="121" t="s">
        <v>274</v>
      </c>
      <c r="S16" s="121" t="s">
        <v>148</v>
      </c>
      <c r="T16" s="121" t="s">
        <v>275</v>
      </c>
      <c r="U16" s="121" t="s">
        <v>1411</v>
      </c>
      <c r="V16" s="121" t="s">
        <v>22</v>
      </c>
      <c r="W16" s="16"/>
    </row>
    <row r="17" spans="4:23" x14ac:dyDescent="0.25">
      <c r="D17" s="6" t="s">
        <v>149</v>
      </c>
      <c r="E17" s="3">
        <v>1</v>
      </c>
      <c r="F17" s="3" t="str">
        <f>_xlfn.IFNA(VLOOKUP(D17, east_Region_Airports_Table[[#All],[COUNTY]:[Current Planner]], 5, FALSE), "")</f>
        <v>Cat Gomes</v>
      </c>
      <c r="H17" s="6" t="s">
        <v>169</v>
      </c>
      <c r="I17" s="3">
        <v>2</v>
      </c>
      <c r="J17" s="3" t="str">
        <f>_xlfn.IFNA(VLOOKUP(H17, east_Region_Airports_Table[[#All],[COUNTY]:[Current Planner]], 5, FALSE), "")</f>
        <v>Cat Gomes</v>
      </c>
      <c r="L17" s="6" t="s">
        <v>487</v>
      </c>
      <c r="M17" s="3">
        <v>1</v>
      </c>
      <c r="N17" s="3" t="str">
        <f>_xlfn.IFNA(VLOOKUP(L17, east_Region_Airports_Table[[#All],[COUNTY]:[Current Planner]], 5, FALSE), "")</f>
        <v>Sean Newton</v>
      </c>
      <c r="P17" s="121" t="s">
        <v>720</v>
      </c>
      <c r="Q17" s="121" t="s">
        <v>721</v>
      </c>
      <c r="R17" s="121" t="s">
        <v>722</v>
      </c>
      <c r="S17" s="121" t="s">
        <v>148</v>
      </c>
      <c r="T17" s="121" t="s">
        <v>723</v>
      </c>
      <c r="U17" s="121" t="s">
        <v>1407</v>
      </c>
      <c r="V17" s="121" t="s">
        <v>22</v>
      </c>
      <c r="W17" s="16"/>
    </row>
    <row r="18" spans="4:23" x14ac:dyDescent="0.25">
      <c r="D18" s="6" t="s">
        <v>158</v>
      </c>
      <c r="E18" s="3">
        <v>2</v>
      </c>
      <c r="F18" s="3" t="str">
        <f>_xlfn.IFNA(VLOOKUP(D18, east_Region_Airports_Table[[#All],[COUNTY]:[Current Planner]], 5, FALSE), "")</f>
        <v>Cat Gomes</v>
      </c>
      <c r="H18" s="6" t="s">
        <v>178</v>
      </c>
      <c r="I18" s="3">
        <v>1</v>
      </c>
      <c r="J18" s="3" t="str">
        <f>_xlfn.IFNA(VLOOKUP(H18, east_Region_Airports_Table[[#All],[COUNTY]:[Current Planner]], 5, FALSE), "")</f>
        <v>Cat Gomes</v>
      </c>
      <c r="L18" s="6" t="s">
        <v>496</v>
      </c>
      <c r="M18" s="3">
        <v>1</v>
      </c>
      <c r="N18" s="3" t="str">
        <f>_xlfn.IFNA(VLOOKUP(L18, east_Region_Airports_Table[[#All],[COUNTY]:[Current Planner]], 5, FALSE), "")</f>
        <v>Sean Newton</v>
      </c>
      <c r="P18" s="121" t="s">
        <v>1058</v>
      </c>
      <c r="Q18" s="121" t="s">
        <v>1059</v>
      </c>
      <c r="R18" s="121" t="s">
        <v>307</v>
      </c>
      <c r="S18" s="121" t="s">
        <v>148</v>
      </c>
      <c r="T18" s="121" t="s">
        <v>1060</v>
      </c>
      <c r="U18" s="121" t="s">
        <v>13</v>
      </c>
      <c r="V18" s="121" t="s">
        <v>22</v>
      </c>
      <c r="W18" s="16"/>
    </row>
    <row r="19" spans="4:23" x14ac:dyDescent="0.25">
      <c r="D19" s="6" t="s">
        <v>166</v>
      </c>
      <c r="E19" s="3">
        <v>1</v>
      </c>
      <c r="F19" s="3" t="str">
        <f>_xlfn.IFNA(VLOOKUP(D19, east_Region_Airports_Table[[#All],[COUNTY]:[Current Planner]], 5, FALSE), "")</f>
        <v>Cat Gomes</v>
      </c>
      <c r="H19" s="9" t="s">
        <v>186</v>
      </c>
      <c r="I19" s="3">
        <v>1</v>
      </c>
      <c r="J19" s="3" t="str">
        <f>_xlfn.IFNA(VLOOKUP(H19, east_Region_Airports_Table[[#All],[COUNTY]:[Current Planner]], 5, FALSE), "")</f>
        <v>Cat Gomes</v>
      </c>
      <c r="L19" s="6" t="s">
        <v>505</v>
      </c>
      <c r="M19" s="3">
        <v>1</v>
      </c>
      <c r="N19" s="3" t="str">
        <f>_xlfn.IFNA(VLOOKUP(L19, east_Region_Airports_Table[[#All],[COUNTY]:[Current Planner]], 5, FALSE), "")</f>
        <v>Sean Newton</v>
      </c>
      <c r="P19" s="121" t="s">
        <v>297</v>
      </c>
      <c r="Q19" s="121" t="s">
        <v>298</v>
      </c>
      <c r="R19" s="121" t="s">
        <v>299</v>
      </c>
      <c r="S19" s="121" t="s">
        <v>148</v>
      </c>
      <c r="T19" s="121" t="s">
        <v>300</v>
      </c>
      <c r="U19" s="121" t="s">
        <v>1407</v>
      </c>
      <c r="V19" s="121" t="s">
        <v>22</v>
      </c>
      <c r="W19" s="16"/>
    </row>
    <row r="20" spans="4:23" x14ac:dyDescent="0.25">
      <c r="D20" s="6" t="s">
        <v>176</v>
      </c>
      <c r="E20" s="3">
        <v>1</v>
      </c>
      <c r="F20" s="3" t="str">
        <f>_xlfn.IFNA(VLOOKUP(D20, east_Region_Airports_Table[[#All],[COUNTY]:[Current Planner]], 5, FALSE), "")</f>
        <v>Cat Gomes</v>
      </c>
      <c r="H20" s="6" t="s">
        <v>196</v>
      </c>
      <c r="I20" s="3">
        <v>1</v>
      </c>
      <c r="J20" s="3" t="str">
        <f>_xlfn.IFNA(VLOOKUP(H20, east_Region_Airports_Table[[#All],[COUNTY]:[Current Planner]], 5, FALSE), "")</f>
        <v>Cat Gomes</v>
      </c>
      <c r="L20" s="6" t="s">
        <v>512</v>
      </c>
      <c r="M20" s="3">
        <v>2</v>
      </c>
      <c r="N20" s="3" t="str">
        <f>_xlfn.IFNA(VLOOKUP(L20, east_Region_Airports_Table[[#All],[COUNTY]:[Current Planner]], 5, FALSE), "")</f>
        <v>Sean Newton</v>
      </c>
      <c r="P20" s="121" t="s">
        <v>305</v>
      </c>
      <c r="Q20" s="121" t="s">
        <v>306</v>
      </c>
      <c r="R20" s="121" t="s">
        <v>307</v>
      </c>
      <c r="S20" s="121" t="s">
        <v>148</v>
      </c>
      <c r="T20" s="121" t="s">
        <v>308</v>
      </c>
      <c r="U20" s="121" t="s">
        <v>13</v>
      </c>
      <c r="V20" s="121" t="s">
        <v>22</v>
      </c>
      <c r="W20" s="16"/>
    </row>
    <row r="21" spans="4:23" x14ac:dyDescent="0.25">
      <c r="D21" s="9" t="s">
        <v>184</v>
      </c>
      <c r="E21" s="3">
        <v>1</v>
      </c>
      <c r="F21" s="3" t="str">
        <f>_xlfn.IFNA(VLOOKUP(D21, east_Region_Airports_Table[[#All],[COUNTY]:[Current Planner]], 5, FALSE), "")</f>
        <v>Cat Gomes</v>
      </c>
      <c r="H21" s="6" t="s">
        <v>205</v>
      </c>
      <c r="I21" s="3">
        <v>1</v>
      </c>
      <c r="J21" s="3" t="str">
        <f>_xlfn.IFNA(VLOOKUP(H21, east_Region_Airports_Table[[#All],[COUNTY]:[Current Planner]], 5, FALSE), "")</f>
        <v>Cat Gomes</v>
      </c>
      <c r="L21" s="6" t="s">
        <v>1410</v>
      </c>
      <c r="M21" s="3">
        <v>2</v>
      </c>
      <c r="N21" s="3" t="str">
        <f>_xlfn.IFNA(VLOOKUP(L21, east_Region_Airports_Table[[#All],[COUNTY]:[Current Planner]], 5, FALSE), "")</f>
        <v>Sean Newton</v>
      </c>
      <c r="P21" s="121" t="s">
        <v>765</v>
      </c>
      <c r="Q21" s="121" t="s">
        <v>766</v>
      </c>
      <c r="R21" s="121" t="s">
        <v>767</v>
      </c>
      <c r="S21" s="121" t="s">
        <v>148</v>
      </c>
      <c r="T21" s="121" t="s">
        <v>768</v>
      </c>
      <c r="U21" s="121" t="s">
        <v>1407</v>
      </c>
      <c r="V21" s="121" t="s">
        <v>22</v>
      </c>
      <c r="W21" s="16"/>
    </row>
    <row r="22" spans="4:23" x14ac:dyDescent="0.25">
      <c r="D22" s="6" t="s">
        <v>193</v>
      </c>
      <c r="E22" s="3">
        <v>1</v>
      </c>
      <c r="F22" s="3" t="str">
        <f>_xlfn.IFNA(VLOOKUP(D22, east_Region_Airports_Table[[#All],[COUNTY]:[Current Planner]], 5, FALSE), "")</f>
        <v>Cat Gomes</v>
      </c>
      <c r="H22" s="6" t="s">
        <v>214</v>
      </c>
      <c r="I22" s="3">
        <v>1</v>
      </c>
      <c r="J22" s="3" t="str">
        <f>_xlfn.IFNA(VLOOKUP(H22, east_Region_Airports_Table[[#All],[COUNTY]:[Current Planner]], 5, FALSE), "")</f>
        <v>Cat Gomes</v>
      </c>
      <c r="L22" s="6" t="s">
        <v>518</v>
      </c>
      <c r="M22" s="3">
        <v>1</v>
      </c>
      <c r="N22" s="3" t="str">
        <f>_xlfn.IFNA(VLOOKUP(L22, east_Region_Airports_Table[[#All],[COUNTY]:[Current Planner]], 5, FALSE), "")</f>
        <v>Sean Newton</v>
      </c>
      <c r="P22" s="121" t="s">
        <v>393</v>
      </c>
      <c r="Q22" s="121" t="s">
        <v>394</v>
      </c>
      <c r="R22" s="121" t="s">
        <v>395</v>
      </c>
      <c r="S22" s="121" t="s">
        <v>284</v>
      </c>
      <c r="T22" s="121" t="s">
        <v>396</v>
      </c>
      <c r="U22" s="121" t="s">
        <v>1407</v>
      </c>
      <c r="V22" s="121" t="s">
        <v>22</v>
      </c>
      <c r="W22" s="16"/>
    </row>
    <row r="23" spans="4:23" x14ac:dyDescent="0.25">
      <c r="D23" s="6" t="s">
        <v>203</v>
      </c>
      <c r="E23" s="3">
        <v>1</v>
      </c>
      <c r="F23" s="3" t="str">
        <f>_xlfn.IFNA(VLOOKUP(D23, east_Region_Airports_Table[[#All],[COUNTY]:[Current Planner]], 5, FALSE), "")</f>
        <v>Cat Gomes</v>
      </c>
      <c r="H23" s="6" t="s">
        <v>223</v>
      </c>
      <c r="I23" s="3">
        <v>1</v>
      </c>
      <c r="J23" s="3" t="str">
        <f>_xlfn.IFNA(VLOOKUP(H23, east_Region_Airports_Table[[#All],[COUNTY]:[Current Planner]], 5, FALSE), "")</f>
        <v>Cat Gomes</v>
      </c>
      <c r="L23" s="6" t="s">
        <v>524</v>
      </c>
      <c r="M23" s="3">
        <v>1</v>
      </c>
      <c r="N23" s="3" t="str">
        <f>_xlfn.IFNA(VLOOKUP(L23, east_Region_Airports_Table[[#All],[COUNTY]:[Current Planner]], 5, FALSE), "")</f>
        <v>Sean Newton</v>
      </c>
      <c r="P23" s="121" t="s">
        <v>1192</v>
      </c>
      <c r="Q23" s="121" t="s">
        <v>284</v>
      </c>
      <c r="R23" s="121" t="s">
        <v>1193</v>
      </c>
      <c r="S23" s="121" t="s">
        <v>284</v>
      </c>
      <c r="T23" s="121" t="s">
        <v>1194</v>
      </c>
      <c r="U23" s="121" t="s">
        <v>1407</v>
      </c>
      <c r="V23" s="121" t="s">
        <v>22</v>
      </c>
      <c r="W23" s="16"/>
    </row>
    <row r="24" spans="4:23" x14ac:dyDescent="0.25">
      <c r="D24" s="17" t="s">
        <v>63</v>
      </c>
      <c r="E24" s="18">
        <f>SUM(E15:E23)</f>
        <v>10</v>
      </c>
      <c r="F24" s="18"/>
      <c r="H24" s="6" t="s">
        <v>233</v>
      </c>
      <c r="I24" s="3">
        <v>2</v>
      </c>
      <c r="J24" s="3" t="str">
        <f>_xlfn.IFNA(VLOOKUP(H24, east_Region_Airports_Table[[#All],[COUNTY]:[Current Planner]], 5, FALSE), "")</f>
        <v>Cat Gomes</v>
      </c>
      <c r="L24" s="17" t="s">
        <v>63</v>
      </c>
      <c r="M24" s="18">
        <f>SUM(M13:M23)</f>
        <v>13</v>
      </c>
      <c r="N24" s="18"/>
      <c r="P24" s="121" t="s">
        <v>649</v>
      </c>
      <c r="Q24" s="121" t="s">
        <v>650</v>
      </c>
      <c r="R24" s="121" t="s">
        <v>651</v>
      </c>
      <c r="S24" s="121" t="s">
        <v>284</v>
      </c>
      <c r="T24" s="121" t="s">
        <v>652</v>
      </c>
      <c r="U24" s="121" t="s">
        <v>13</v>
      </c>
      <c r="V24" s="121" t="s">
        <v>22</v>
      </c>
      <c r="W24" s="16"/>
    </row>
    <row r="25" spans="4:23" x14ac:dyDescent="0.25">
      <c r="H25" s="17" t="s">
        <v>63</v>
      </c>
      <c r="I25" s="18">
        <f>SUM(I17:I24)</f>
        <v>10</v>
      </c>
      <c r="J25" s="18"/>
      <c r="P25" s="121" t="s">
        <v>803</v>
      </c>
      <c r="Q25" s="121" t="s">
        <v>804</v>
      </c>
      <c r="R25" s="121" t="s">
        <v>805</v>
      </c>
      <c r="S25" s="121" t="s">
        <v>284</v>
      </c>
      <c r="T25" s="121" t="s">
        <v>806</v>
      </c>
      <c r="U25" s="121" t="s">
        <v>13</v>
      </c>
      <c r="V25" s="121" t="s">
        <v>22</v>
      </c>
      <c r="W25" s="16"/>
    </row>
    <row r="26" spans="4:23" x14ac:dyDescent="0.25">
      <c r="P26" s="121" t="s">
        <v>738</v>
      </c>
      <c r="Q26" s="121" t="s">
        <v>739</v>
      </c>
      <c r="R26" s="121" t="s">
        <v>740</v>
      </c>
      <c r="S26" s="121" t="s">
        <v>284</v>
      </c>
      <c r="T26" s="121" t="s">
        <v>741</v>
      </c>
      <c r="U26" s="121" t="s">
        <v>1407</v>
      </c>
      <c r="V26" s="121" t="s">
        <v>22</v>
      </c>
      <c r="W26" s="16"/>
    </row>
    <row r="27" spans="4:23" x14ac:dyDescent="0.25">
      <c r="P27" s="121" t="s">
        <v>906</v>
      </c>
      <c r="Q27" s="121" t="s">
        <v>907</v>
      </c>
      <c r="R27" s="121" t="s">
        <v>908</v>
      </c>
      <c r="S27" s="121" t="s">
        <v>284</v>
      </c>
      <c r="T27" s="121" t="s">
        <v>909</v>
      </c>
      <c r="U27" s="121" t="s">
        <v>1407</v>
      </c>
      <c r="V27" s="121" t="s">
        <v>22</v>
      </c>
      <c r="W27" s="16"/>
    </row>
    <row r="28" spans="4:23" x14ac:dyDescent="0.25">
      <c r="P28" s="121" t="s">
        <v>710</v>
      </c>
      <c r="Q28" s="121" t="s">
        <v>711</v>
      </c>
      <c r="R28" s="121" t="s">
        <v>711</v>
      </c>
      <c r="S28" s="121" t="s">
        <v>284</v>
      </c>
      <c r="T28" s="121" t="s">
        <v>712</v>
      </c>
      <c r="U28" s="121" t="s">
        <v>13</v>
      </c>
      <c r="V28" s="121" t="s">
        <v>22</v>
      </c>
      <c r="W28" s="16"/>
    </row>
    <row r="29" spans="4:23" x14ac:dyDescent="0.25">
      <c r="P29" s="121" t="s">
        <v>1195</v>
      </c>
      <c r="Q29" s="121" t="s">
        <v>284</v>
      </c>
      <c r="R29" s="121" t="s">
        <v>1193</v>
      </c>
      <c r="S29" s="121" t="s">
        <v>284</v>
      </c>
      <c r="T29" s="121" t="s">
        <v>1196</v>
      </c>
      <c r="U29" s="121" t="s">
        <v>1407</v>
      </c>
      <c r="V29" s="121" t="s">
        <v>22</v>
      </c>
      <c r="W29" s="16"/>
    </row>
    <row r="30" spans="4:23" x14ac:dyDescent="0.25">
      <c r="P30" s="121" t="s">
        <v>878</v>
      </c>
      <c r="Q30" s="121" t="s">
        <v>879</v>
      </c>
      <c r="R30" s="121" t="s">
        <v>880</v>
      </c>
      <c r="S30" s="121" t="s">
        <v>284</v>
      </c>
      <c r="T30" s="121" t="s">
        <v>879</v>
      </c>
      <c r="U30" s="121" t="s">
        <v>1407</v>
      </c>
      <c r="V30" s="121" t="s">
        <v>22</v>
      </c>
      <c r="W30" s="16"/>
    </row>
    <row r="31" spans="4:23" x14ac:dyDescent="0.25">
      <c r="P31" s="121" t="s">
        <v>1161</v>
      </c>
      <c r="Q31" s="121" t="s">
        <v>1162</v>
      </c>
      <c r="R31" s="121" t="s">
        <v>805</v>
      </c>
      <c r="S31" s="121" t="s">
        <v>284</v>
      </c>
      <c r="T31" s="121" t="s">
        <v>1163</v>
      </c>
      <c r="U31" s="121" t="s">
        <v>13</v>
      </c>
      <c r="V31" s="121" t="s">
        <v>22</v>
      </c>
      <c r="W31" s="16"/>
    </row>
    <row r="32" spans="4:23" x14ac:dyDescent="0.25">
      <c r="P32" s="121" t="s">
        <v>143</v>
      </c>
      <c r="Q32" s="121" t="s">
        <v>144</v>
      </c>
      <c r="R32" s="121" t="s">
        <v>145</v>
      </c>
      <c r="S32" s="121" t="s">
        <v>146</v>
      </c>
      <c r="T32" s="122" t="s">
        <v>147</v>
      </c>
      <c r="U32" s="121" t="s">
        <v>1407</v>
      </c>
      <c r="V32" s="121" t="s">
        <v>1403</v>
      </c>
      <c r="W32" s="16"/>
    </row>
    <row r="33" spans="16:23" x14ac:dyDescent="0.25">
      <c r="P33" s="121" t="s">
        <v>153</v>
      </c>
      <c r="Q33" s="121" t="s">
        <v>72</v>
      </c>
      <c r="R33" s="121" t="s">
        <v>154</v>
      </c>
      <c r="S33" s="121" t="s">
        <v>72</v>
      </c>
      <c r="T33" s="121" t="s">
        <v>155</v>
      </c>
      <c r="U33" s="121" t="s">
        <v>1407</v>
      </c>
      <c r="V33" s="121" t="s">
        <v>1403</v>
      </c>
      <c r="W33" s="16"/>
    </row>
    <row r="34" spans="16:23" x14ac:dyDescent="0.25">
      <c r="P34" s="121" t="s">
        <v>1027</v>
      </c>
      <c r="Q34" s="121" t="s">
        <v>1028</v>
      </c>
      <c r="R34" s="121" t="s">
        <v>1029</v>
      </c>
      <c r="S34" s="121" t="s">
        <v>146</v>
      </c>
      <c r="T34" s="121" t="s">
        <v>1030</v>
      </c>
      <c r="U34" s="121" t="s">
        <v>33</v>
      </c>
      <c r="V34" s="121" t="s">
        <v>1403</v>
      </c>
      <c r="W34" s="16"/>
    </row>
    <row r="35" spans="16:23" x14ac:dyDescent="0.25">
      <c r="P35" s="121" t="s">
        <v>69</v>
      </c>
      <c r="Q35" s="121" t="s">
        <v>70</v>
      </c>
      <c r="R35" s="121" t="s">
        <v>71</v>
      </c>
      <c r="S35" s="121" t="s">
        <v>72</v>
      </c>
      <c r="T35" s="121" t="s">
        <v>73</v>
      </c>
      <c r="U35" s="121" t="s">
        <v>1407</v>
      </c>
      <c r="V35" s="121" t="s">
        <v>1403</v>
      </c>
      <c r="W35" s="16"/>
    </row>
    <row r="36" spans="16:23" x14ac:dyDescent="0.25">
      <c r="P36" s="121" t="s">
        <v>1220</v>
      </c>
      <c r="Q36" s="121" t="s">
        <v>1221</v>
      </c>
      <c r="R36" s="121" t="s">
        <v>71</v>
      </c>
      <c r="S36" s="121" t="s">
        <v>72</v>
      </c>
      <c r="T36" s="121" t="s">
        <v>1222</v>
      </c>
      <c r="U36" s="121" t="s">
        <v>1407</v>
      </c>
      <c r="V36" s="121" t="s">
        <v>1403</v>
      </c>
      <c r="W36" s="16"/>
    </row>
    <row r="37" spans="16:23" x14ac:dyDescent="0.25">
      <c r="P37" s="121" t="s">
        <v>384</v>
      </c>
      <c r="Q37" s="121" t="s">
        <v>385</v>
      </c>
      <c r="R37" s="121" t="s">
        <v>386</v>
      </c>
      <c r="S37" s="121" t="s">
        <v>72</v>
      </c>
      <c r="T37" s="121" t="s">
        <v>387</v>
      </c>
      <c r="U37" s="121" t="s">
        <v>1407</v>
      </c>
      <c r="V37" s="121" t="s">
        <v>1403</v>
      </c>
      <c r="W37" s="16"/>
    </row>
    <row r="38" spans="16:23" x14ac:dyDescent="0.25">
      <c r="P38" s="121" t="s">
        <v>748</v>
      </c>
      <c r="Q38" s="121" t="s">
        <v>91</v>
      </c>
      <c r="R38" s="121" t="s">
        <v>749</v>
      </c>
      <c r="S38" s="121" t="s">
        <v>91</v>
      </c>
      <c r="T38" s="121" t="s">
        <v>750</v>
      </c>
      <c r="U38" s="121" t="s">
        <v>1407</v>
      </c>
      <c r="V38" s="121" t="s">
        <v>1403</v>
      </c>
      <c r="W38" s="16"/>
    </row>
    <row r="39" spans="16:23" x14ac:dyDescent="0.25">
      <c r="P39" s="121" t="s">
        <v>479</v>
      </c>
      <c r="Q39" s="121" t="s">
        <v>480</v>
      </c>
      <c r="R39" s="121" t="s">
        <v>481</v>
      </c>
      <c r="S39" s="121" t="s">
        <v>146</v>
      </c>
      <c r="T39" s="121" t="s">
        <v>482</v>
      </c>
      <c r="U39" s="121" t="s">
        <v>33</v>
      </c>
      <c r="V39" s="121" t="s">
        <v>1403</v>
      </c>
      <c r="W39" s="16"/>
    </row>
    <row r="40" spans="16:23" x14ac:dyDescent="0.25">
      <c r="P40" s="121" t="s">
        <v>751</v>
      </c>
      <c r="Q40" s="121" t="s">
        <v>91</v>
      </c>
      <c r="R40" s="121" t="s">
        <v>752</v>
      </c>
      <c r="S40" s="121" t="s">
        <v>91</v>
      </c>
      <c r="T40" s="121" t="s">
        <v>753</v>
      </c>
      <c r="U40" s="121" t="s">
        <v>1407</v>
      </c>
      <c r="V40" s="121" t="s">
        <v>1403</v>
      </c>
      <c r="W40" s="16"/>
    </row>
    <row r="41" spans="16:23" x14ac:dyDescent="0.25">
      <c r="P41" s="121" t="s">
        <v>584</v>
      </c>
      <c r="Q41" s="121" t="s">
        <v>585</v>
      </c>
      <c r="R41" s="121" t="s">
        <v>419</v>
      </c>
      <c r="S41" s="121" t="s">
        <v>146</v>
      </c>
      <c r="T41" s="121" t="s">
        <v>585</v>
      </c>
      <c r="U41" s="121" t="s">
        <v>1407</v>
      </c>
      <c r="V41" s="121" t="s">
        <v>1403</v>
      </c>
      <c r="W41" s="16"/>
    </row>
    <row r="42" spans="16:23" x14ac:dyDescent="0.25">
      <c r="P42" s="121" t="s">
        <v>754</v>
      </c>
      <c r="Q42" s="121" t="s">
        <v>91</v>
      </c>
      <c r="R42" s="121" t="s">
        <v>752</v>
      </c>
      <c r="S42" s="121" t="s">
        <v>91</v>
      </c>
      <c r="T42" s="121" t="s">
        <v>755</v>
      </c>
      <c r="U42" s="121" t="s">
        <v>1407</v>
      </c>
      <c r="V42" s="121" t="s">
        <v>1403</v>
      </c>
      <c r="W42" s="16"/>
    </row>
    <row r="43" spans="16:23" x14ac:dyDescent="0.25">
      <c r="P43" s="121" t="s">
        <v>821</v>
      </c>
      <c r="Q43" s="121" t="s">
        <v>822</v>
      </c>
      <c r="R43" s="121" t="s">
        <v>823</v>
      </c>
      <c r="S43" s="121" t="s">
        <v>146</v>
      </c>
      <c r="T43" s="121" t="s">
        <v>824</v>
      </c>
      <c r="U43" s="121" t="s">
        <v>13</v>
      </c>
      <c r="V43" s="121" t="s">
        <v>1403</v>
      </c>
      <c r="W43" s="16"/>
    </row>
    <row r="44" spans="16:23" x14ac:dyDescent="0.25">
      <c r="P44" s="121" t="s">
        <v>706</v>
      </c>
      <c r="Q44" s="121" t="s">
        <v>707</v>
      </c>
      <c r="R44" s="121" t="s">
        <v>708</v>
      </c>
      <c r="S44" s="121" t="s">
        <v>146</v>
      </c>
      <c r="T44" s="121" t="s">
        <v>709</v>
      </c>
      <c r="U44" s="121" t="s">
        <v>33</v>
      </c>
      <c r="V44" s="121" t="s">
        <v>1403</v>
      </c>
      <c r="W44" s="16"/>
    </row>
    <row r="45" spans="16:23" x14ac:dyDescent="0.25">
      <c r="P45" s="121" t="s">
        <v>817</v>
      </c>
      <c r="Q45" s="121" t="s">
        <v>818</v>
      </c>
      <c r="R45" s="121" t="s">
        <v>819</v>
      </c>
      <c r="S45" s="121" t="s">
        <v>72</v>
      </c>
      <c r="T45" s="121" t="s">
        <v>820</v>
      </c>
      <c r="U45" s="121" t="s">
        <v>1407</v>
      </c>
      <c r="V45" s="121" t="s">
        <v>1403</v>
      </c>
      <c r="W45" s="16"/>
    </row>
    <row r="46" spans="16:23" x14ac:dyDescent="0.25">
      <c r="P46" s="121" t="s">
        <v>762</v>
      </c>
      <c r="Q46" s="121" t="s">
        <v>91</v>
      </c>
      <c r="R46" s="121" t="s">
        <v>763</v>
      </c>
      <c r="S46" s="121" t="s">
        <v>91</v>
      </c>
      <c r="T46" s="121" t="s">
        <v>764</v>
      </c>
      <c r="U46" s="121" t="s">
        <v>1407</v>
      </c>
      <c r="V46" s="121" t="s">
        <v>1403</v>
      </c>
      <c r="W46" s="16"/>
    </row>
    <row r="47" spans="16:23" x14ac:dyDescent="0.25">
      <c r="P47" s="121" t="s">
        <v>745</v>
      </c>
      <c r="Q47" s="121" t="s">
        <v>91</v>
      </c>
      <c r="R47" s="121" t="s">
        <v>746</v>
      </c>
      <c r="S47" s="121" t="s">
        <v>91</v>
      </c>
      <c r="T47" s="121" t="s">
        <v>747</v>
      </c>
      <c r="U47" s="121" t="s">
        <v>1407</v>
      </c>
      <c r="V47" s="121" t="s">
        <v>1403</v>
      </c>
      <c r="W47" s="16"/>
    </row>
    <row r="48" spans="16:23" x14ac:dyDescent="0.25">
      <c r="P48" s="121" t="s">
        <v>596</v>
      </c>
      <c r="Q48" s="121" t="s">
        <v>597</v>
      </c>
      <c r="R48" s="121" t="s">
        <v>598</v>
      </c>
      <c r="S48" s="121" t="s">
        <v>146</v>
      </c>
      <c r="T48" s="121" t="s">
        <v>599</v>
      </c>
      <c r="U48" s="121" t="s">
        <v>33</v>
      </c>
      <c r="V48" s="121" t="s">
        <v>1403</v>
      </c>
      <c r="W48" s="16"/>
    </row>
    <row r="49" spans="16:23" x14ac:dyDescent="0.25">
      <c r="P49" s="121" t="s">
        <v>781</v>
      </c>
      <c r="Q49" s="121" t="s">
        <v>782</v>
      </c>
      <c r="R49" s="121" t="s">
        <v>782</v>
      </c>
      <c r="S49" s="121" t="s">
        <v>72</v>
      </c>
      <c r="T49" s="121" t="s">
        <v>783</v>
      </c>
      <c r="U49" s="121" t="s">
        <v>1402</v>
      </c>
      <c r="V49" s="121" t="s">
        <v>1403</v>
      </c>
      <c r="W49" s="16"/>
    </row>
    <row r="50" spans="16:23" x14ac:dyDescent="0.25">
      <c r="P50" s="121" t="s">
        <v>811</v>
      </c>
      <c r="Q50" s="121" t="s">
        <v>812</v>
      </c>
      <c r="R50" s="121" t="s">
        <v>782</v>
      </c>
      <c r="S50" s="121" t="s">
        <v>72</v>
      </c>
      <c r="T50" s="121" t="s">
        <v>812</v>
      </c>
      <c r="U50" s="121" t="s">
        <v>1402</v>
      </c>
      <c r="V50" s="121" t="s">
        <v>1403</v>
      </c>
      <c r="W50" s="16"/>
    </row>
    <row r="51" spans="16:23" x14ac:dyDescent="0.25">
      <c r="P51" s="121" t="s">
        <v>825</v>
      </c>
      <c r="Q51" s="121" t="s">
        <v>826</v>
      </c>
      <c r="R51" s="121" t="s">
        <v>752</v>
      </c>
      <c r="S51" s="121" t="s">
        <v>91</v>
      </c>
      <c r="T51" s="121" t="s">
        <v>827</v>
      </c>
      <c r="U51" s="121" t="s">
        <v>1407</v>
      </c>
      <c r="V51" s="121" t="s">
        <v>1403</v>
      </c>
      <c r="W51" s="16"/>
    </row>
    <row r="52" spans="16:23" x14ac:dyDescent="0.25">
      <c r="P52" s="121" t="s">
        <v>851</v>
      </c>
      <c r="Q52" s="121" t="s">
        <v>386</v>
      </c>
      <c r="R52" s="121" t="s">
        <v>386</v>
      </c>
      <c r="S52" s="121" t="s">
        <v>72</v>
      </c>
      <c r="T52" s="121" t="s">
        <v>852</v>
      </c>
      <c r="U52" s="121" t="s">
        <v>1407</v>
      </c>
      <c r="V52" s="121" t="s">
        <v>1403</v>
      </c>
      <c r="W52" s="16"/>
    </row>
    <row r="53" spans="16:23" x14ac:dyDescent="0.25">
      <c r="P53" s="121" t="s">
        <v>961</v>
      </c>
      <c r="Q53" s="121" t="s">
        <v>962</v>
      </c>
      <c r="R53" s="121" t="s">
        <v>962</v>
      </c>
      <c r="S53" s="121" t="s">
        <v>72</v>
      </c>
      <c r="T53" s="121" t="s">
        <v>963</v>
      </c>
      <c r="U53" s="121" t="s">
        <v>1402</v>
      </c>
      <c r="V53" s="121" t="s">
        <v>1403</v>
      </c>
      <c r="W53" s="16"/>
    </row>
    <row r="54" spans="16:23" x14ac:dyDescent="0.25">
      <c r="P54" s="121" t="s">
        <v>970</v>
      </c>
      <c r="Q54" s="121" t="s">
        <v>971</v>
      </c>
      <c r="R54" s="121" t="s">
        <v>971</v>
      </c>
      <c r="S54" s="121" t="s">
        <v>72</v>
      </c>
      <c r="T54" s="121" t="s">
        <v>972</v>
      </c>
      <c r="U54" s="121" t="s">
        <v>1407</v>
      </c>
      <c r="V54" s="121" t="s">
        <v>1403</v>
      </c>
      <c r="W54" s="16"/>
    </row>
    <row r="55" spans="16:23" x14ac:dyDescent="0.25">
      <c r="P55" s="121" t="s">
        <v>980</v>
      </c>
      <c r="Q55" s="121" t="s">
        <v>981</v>
      </c>
      <c r="R55" s="121" t="s">
        <v>145</v>
      </c>
      <c r="S55" s="121" t="s">
        <v>146</v>
      </c>
      <c r="T55" s="121" t="s">
        <v>982</v>
      </c>
      <c r="U55" s="121" t="s">
        <v>1407</v>
      </c>
      <c r="V55" s="121" t="s">
        <v>1403</v>
      </c>
      <c r="W55" s="16"/>
    </row>
    <row r="56" spans="16:23" x14ac:dyDescent="0.25">
      <c r="P56" s="121" t="s">
        <v>758</v>
      </c>
      <c r="Q56" s="121" t="s">
        <v>91</v>
      </c>
      <c r="R56" s="121" t="s">
        <v>90</v>
      </c>
      <c r="S56" s="121" t="s">
        <v>91</v>
      </c>
      <c r="T56" s="121" t="s">
        <v>759</v>
      </c>
      <c r="U56" s="121" t="s">
        <v>1407</v>
      </c>
      <c r="V56" s="121" t="s">
        <v>1403</v>
      </c>
      <c r="W56" s="16"/>
    </row>
    <row r="57" spans="16:23" x14ac:dyDescent="0.25">
      <c r="P57" s="121" t="s">
        <v>417</v>
      </c>
      <c r="Q57" s="121" t="s">
        <v>418</v>
      </c>
      <c r="R57" s="121" t="s">
        <v>419</v>
      </c>
      <c r="S57" s="121" t="s">
        <v>146</v>
      </c>
      <c r="T57" s="121" t="s">
        <v>420</v>
      </c>
      <c r="U57" s="121" t="s">
        <v>1407</v>
      </c>
      <c r="V57" s="121" t="s">
        <v>1403</v>
      </c>
      <c r="W57" s="16"/>
    </row>
    <row r="58" spans="16:23" x14ac:dyDescent="0.25">
      <c r="P58" s="121" t="s">
        <v>677</v>
      </c>
      <c r="Q58" s="121" t="s">
        <v>678</v>
      </c>
      <c r="R58" s="121" t="s">
        <v>678</v>
      </c>
      <c r="S58" s="121" t="s">
        <v>146</v>
      </c>
      <c r="T58" s="122" t="s">
        <v>679</v>
      </c>
      <c r="U58" s="121" t="s">
        <v>13</v>
      </c>
      <c r="V58" s="121" t="s">
        <v>1403</v>
      </c>
      <c r="W58" s="16"/>
    </row>
    <row r="59" spans="16:23" x14ac:dyDescent="0.25">
      <c r="P59" s="121" t="s">
        <v>643</v>
      </c>
      <c r="Q59" s="121" t="s">
        <v>644</v>
      </c>
      <c r="R59" s="121" t="s">
        <v>644</v>
      </c>
      <c r="S59" s="121" t="s">
        <v>91</v>
      </c>
      <c r="T59" s="121" t="s">
        <v>645</v>
      </c>
      <c r="U59" s="121" t="s">
        <v>1407</v>
      </c>
      <c r="V59" s="121" t="s">
        <v>1403</v>
      </c>
      <c r="W59" s="16"/>
    </row>
    <row r="60" spans="16:23" x14ac:dyDescent="0.25">
      <c r="P60" s="121" t="s">
        <v>760</v>
      </c>
      <c r="Q60" s="121" t="s">
        <v>91</v>
      </c>
      <c r="R60" s="121" t="s">
        <v>746</v>
      </c>
      <c r="S60" s="121" t="s">
        <v>91</v>
      </c>
      <c r="T60" s="121" t="s">
        <v>761</v>
      </c>
      <c r="U60" s="121" t="s">
        <v>1407</v>
      </c>
      <c r="V60" s="121" t="s">
        <v>1403</v>
      </c>
      <c r="W60" s="16"/>
    </row>
    <row r="61" spans="16:23" x14ac:dyDescent="0.25">
      <c r="P61" s="121" t="s">
        <v>88</v>
      </c>
      <c r="Q61" s="121" t="s">
        <v>89</v>
      </c>
      <c r="R61" s="121" t="s">
        <v>90</v>
      </c>
      <c r="S61" s="121" t="s">
        <v>91</v>
      </c>
      <c r="T61" s="121" t="s">
        <v>92</v>
      </c>
      <c r="U61" s="121" t="s">
        <v>1407</v>
      </c>
      <c r="V61" s="121" t="s">
        <v>1403</v>
      </c>
      <c r="W61" s="16"/>
    </row>
    <row r="62" spans="16:23" x14ac:dyDescent="0.25">
      <c r="P62" s="121" t="s">
        <v>1229</v>
      </c>
      <c r="Q62" s="121" t="s">
        <v>1230</v>
      </c>
      <c r="R62" s="121" t="s">
        <v>115</v>
      </c>
      <c r="S62" s="121" t="s">
        <v>72</v>
      </c>
      <c r="T62" s="121" t="s">
        <v>1231</v>
      </c>
      <c r="U62" s="121" t="s">
        <v>1402</v>
      </c>
      <c r="V62" s="121" t="s">
        <v>1403</v>
      </c>
      <c r="W62" s="16"/>
    </row>
    <row r="63" spans="16:23" x14ac:dyDescent="0.25">
      <c r="P63" s="121" t="s">
        <v>1189</v>
      </c>
      <c r="Q63" s="121" t="s">
        <v>1190</v>
      </c>
      <c r="R63" s="121" t="s">
        <v>1190</v>
      </c>
      <c r="S63" s="121" t="s">
        <v>146</v>
      </c>
      <c r="T63" s="121" t="s">
        <v>1289</v>
      </c>
      <c r="U63" s="121" t="s">
        <v>33</v>
      </c>
      <c r="V63" s="121" t="s">
        <v>1403</v>
      </c>
      <c r="W63" s="16"/>
    </row>
    <row r="64" spans="16:23" x14ac:dyDescent="0.25">
      <c r="P64" s="121" t="s">
        <v>756</v>
      </c>
      <c r="Q64" s="121" t="s">
        <v>91</v>
      </c>
      <c r="R64" s="121" t="s">
        <v>752</v>
      </c>
      <c r="S64" s="121" t="s">
        <v>91</v>
      </c>
      <c r="T64" s="121" t="s">
        <v>757</v>
      </c>
      <c r="U64" s="121" t="s">
        <v>1407</v>
      </c>
      <c r="V64" s="121" t="s">
        <v>1403</v>
      </c>
      <c r="W64" s="16"/>
    </row>
    <row r="65" spans="16:23" x14ac:dyDescent="0.25">
      <c r="P65" s="121" t="s">
        <v>1204</v>
      </c>
      <c r="Q65" s="121" t="s">
        <v>1205</v>
      </c>
      <c r="R65" s="121" t="s">
        <v>1205</v>
      </c>
      <c r="S65" s="121" t="s">
        <v>146</v>
      </c>
      <c r="T65" s="121" t="s">
        <v>1206</v>
      </c>
      <c r="U65" s="121" t="s">
        <v>1407</v>
      </c>
      <c r="V65" s="121" t="s">
        <v>1403</v>
      </c>
      <c r="W65" s="16"/>
    </row>
    <row r="66" spans="16:23" x14ac:dyDescent="0.25">
      <c r="P66" s="121" t="s">
        <v>1232</v>
      </c>
      <c r="Q66" s="121" t="s">
        <v>146</v>
      </c>
      <c r="R66" s="121" t="s">
        <v>708</v>
      </c>
      <c r="S66" s="121" t="s">
        <v>146</v>
      </c>
      <c r="T66" s="121" t="s">
        <v>1233</v>
      </c>
      <c r="U66" s="121" t="s">
        <v>33</v>
      </c>
      <c r="V66" s="121" t="s">
        <v>1403</v>
      </c>
      <c r="W66" s="16"/>
    </row>
  </sheetData>
  <mergeCells count="8">
    <mergeCell ref="H15:J15"/>
    <mergeCell ref="L11:N11"/>
    <mergeCell ref="L1:N1"/>
    <mergeCell ref="H1:J1"/>
    <mergeCell ref="A1:B1"/>
    <mergeCell ref="A11:B11"/>
    <mergeCell ref="D13:F13"/>
    <mergeCell ref="D1:F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486A8-C602-4F96-8090-C112364D1CDD}">
  <dimension ref="A1:V61"/>
  <sheetViews>
    <sheetView zoomScaleNormal="100" workbookViewId="0">
      <selection activeCell="P1" sqref="P1:V1"/>
    </sheetView>
  </sheetViews>
  <sheetFormatPr defaultRowHeight="15" x14ac:dyDescent="0.25"/>
  <cols>
    <col min="1" max="1" width="14.140625" customWidth="1"/>
    <col min="2" max="2" width="19" customWidth="1"/>
    <col min="4" max="4" width="12" customWidth="1"/>
    <col min="5" max="6" width="13.85546875" customWidth="1"/>
    <col min="8" max="8" width="10.5703125" customWidth="1"/>
    <col min="9" max="10" width="15.85546875" customWidth="1"/>
    <col min="12" max="12" width="10.85546875" customWidth="1"/>
    <col min="13" max="14" width="14.140625" customWidth="1"/>
    <col min="17" max="17" width="17.7109375" customWidth="1"/>
    <col min="18" max="18" width="23.85546875" customWidth="1"/>
    <col min="19" max="19" width="19" customWidth="1"/>
    <col min="20" max="20" width="30.5703125" customWidth="1"/>
    <col min="21" max="21" width="16.5703125" customWidth="1"/>
    <col min="22" max="22" width="21.140625" customWidth="1"/>
  </cols>
  <sheetData>
    <row r="1" spans="1:22" s="51" customFormat="1" ht="14.45" customHeight="1" thickBot="1" x14ac:dyDescent="0.35">
      <c r="A1" s="111" t="s">
        <v>191</v>
      </c>
      <c r="B1" s="111"/>
      <c r="D1" s="106" t="s">
        <v>450</v>
      </c>
      <c r="E1" s="106"/>
      <c r="F1" s="106"/>
      <c r="H1" s="119" t="s">
        <v>6</v>
      </c>
      <c r="I1" s="119"/>
      <c r="J1" s="119"/>
      <c r="L1" s="95" t="s">
        <v>459</v>
      </c>
      <c r="M1" s="95"/>
      <c r="N1" s="95"/>
      <c r="P1" s="120" t="s">
        <v>7</v>
      </c>
      <c r="Q1" s="120" t="s">
        <v>8</v>
      </c>
      <c r="R1" s="120" t="s">
        <v>9</v>
      </c>
      <c r="S1" s="120" t="s">
        <v>10</v>
      </c>
      <c r="T1" s="120" t="s">
        <v>11</v>
      </c>
      <c r="U1" s="120" t="s">
        <v>1399</v>
      </c>
      <c r="V1" s="120" t="s">
        <v>1400</v>
      </c>
    </row>
    <row r="2" spans="1:22" ht="16.5" thickTop="1" thickBot="1" x14ac:dyDescent="0.3">
      <c r="A2" s="76" t="s">
        <v>10</v>
      </c>
      <c r="B2" s="76" t="s">
        <v>14</v>
      </c>
      <c r="D2" s="64" t="s">
        <v>1401</v>
      </c>
      <c r="E2" s="64" t="s">
        <v>15</v>
      </c>
      <c r="F2" s="64" t="s">
        <v>0</v>
      </c>
      <c r="H2" s="85" t="s">
        <v>1401</v>
      </c>
      <c r="I2" s="85" t="s">
        <v>15</v>
      </c>
      <c r="J2" s="85" t="s">
        <v>0</v>
      </c>
      <c r="L2" s="62" t="s">
        <v>1401</v>
      </c>
      <c r="M2" s="62" t="s">
        <v>15</v>
      </c>
      <c r="N2" s="62" t="s">
        <v>0</v>
      </c>
      <c r="P2" s="16" t="s">
        <v>560</v>
      </c>
      <c r="Q2" s="16" t="s">
        <v>561</v>
      </c>
      <c r="R2" s="16" t="s">
        <v>338</v>
      </c>
      <c r="S2" s="16" t="s">
        <v>268</v>
      </c>
      <c r="T2" s="16" t="s">
        <v>562</v>
      </c>
      <c r="U2" s="16" t="s">
        <v>33</v>
      </c>
      <c r="V2" s="16" t="s">
        <v>13</v>
      </c>
    </row>
    <row r="3" spans="1:22" x14ac:dyDescent="0.25">
      <c r="A3" s="6" t="s">
        <v>450</v>
      </c>
      <c r="B3" s="3">
        <v>12</v>
      </c>
      <c r="D3" s="6" t="s">
        <v>461</v>
      </c>
      <c r="E3" s="3">
        <v>1</v>
      </c>
      <c r="F3" s="3" t="str">
        <f>_xlfn.IFNA(VLOOKUP(D3, south_Region_Airports_Table[[#All],[COUNTY]:[Current Planner]], 5, FALSE), "")</f>
        <v/>
      </c>
      <c r="H3" s="9" t="s">
        <v>27</v>
      </c>
      <c r="I3" s="10">
        <v>1</v>
      </c>
      <c r="J3" s="10" t="s">
        <v>13</v>
      </c>
      <c r="L3" s="6" t="s">
        <v>475</v>
      </c>
      <c r="M3" s="3">
        <v>1</v>
      </c>
      <c r="N3" s="3" t="str">
        <f>_xlfn.IFNA(VLOOKUP(L3, south_Region_Airports_Table[[#All],[COUNTY]:[Current Planner]], 5, FALSE), "")</f>
        <v>Daniel Benson</v>
      </c>
      <c r="P3" s="16" t="s">
        <v>564</v>
      </c>
      <c r="Q3" s="16" t="s">
        <v>565</v>
      </c>
      <c r="R3" s="16" t="s">
        <v>566</v>
      </c>
      <c r="S3" s="16" t="s">
        <v>268</v>
      </c>
      <c r="T3" s="16" t="s">
        <v>567</v>
      </c>
      <c r="U3" s="16" t="s">
        <v>33</v>
      </c>
      <c r="V3" s="16" t="s">
        <v>13</v>
      </c>
    </row>
    <row r="4" spans="1:22" x14ac:dyDescent="0.25">
      <c r="A4" s="6" t="s">
        <v>373</v>
      </c>
      <c r="B4" s="3">
        <v>6</v>
      </c>
      <c r="D4" s="6" t="s">
        <v>468</v>
      </c>
      <c r="E4" s="3">
        <v>0</v>
      </c>
      <c r="F4" s="3" t="str">
        <f>_xlfn.IFNA(VLOOKUP(D4, south_Region_Airports_Table[[#All],[COUNTY]:[Current Planner]], 5, FALSE), "")</f>
        <v/>
      </c>
      <c r="H4" s="9" t="s">
        <v>37</v>
      </c>
      <c r="I4" s="10">
        <v>0</v>
      </c>
      <c r="J4" s="10" t="str">
        <f>_xlfn.IFNA(VLOOKUP(H4, south_Region_Airports_Table[[#All],[COUNTY]:[Current Planner]], 5, FALSE), "")</f>
        <v/>
      </c>
      <c r="L4" s="6" t="s">
        <v>484</v>
      </c>
      <c r="M4" s="3">
        <v>1</v>
      </c>
      <c r="N4" s="3" t="str">
        <f>_xlfn.IFNA(VLOOKUP(L4, south_Region_Airports_Table[[#All],[COUNTY]:[Current Planner]], 5, FALSE), "")</f>
        <v>Daniel Benson</v>
      </c>
      <c r="P4" s="16" t="s">
        <v>600</v>
      </c>
      <c r="Q4" s="16" t="s">
        <v>601</v>
      </c>
      <c r="R4" s="16" t="s">
        <v>602</v>
      </c>
      <c r="S4" s="16" t="s">
        <v>138</v>
      </c>
      <c r="T4" s="16" t="s">
        <v>601</v>
      </c>
      <c r="U4" s="16" t="s">
        <v>1402</v>
      </c>
      <c r="V4" s="16" t="s">
        <v>13</v>
      </c>
    </row>
    <row r="5" spans="1:22" x14ac:dyDescent="0.25">
      <c r="A5" s="6" t="s">
        <v>6</v>
      </c>
      <c r="B5" s="3">
        <v>11</v>
      </c>
      <c r="D5" s="6" t="s">
        <v>477</v>
      </c>
      <c r="E5" s="3">
        <v>1</v>
      </c>
      <c r="F5" s="3" t="str">
        <f>_xlfn.IFNA(VLOOKUP(D5, south_Region_Airports_Table[[#All],[COUNTY]:[Current Planner]], 5, FALSE), "")</f>
        <v>Ben Breck</v>
      </c>
      <c r="H5" s="9" t="s">
        <v>48</v>
      </c>
      <c r="I5" s="10">
        <v>2</v>
      </c>
      <c r="J5" s="10" t="s">
        <v>13</v>
      </c>
      <c r="L5" s="6" t="s">
        <v>493</v>
      </c>
      <c r="M5" s="3">
        <v>0</v>
      </c>
      <c r="N5" s="3" t="str">
        <f>_xlfn.IFNA(VLOOKUP(L5, south_Region_Airports_Table[[#All],[COUNTY]:[Current Planner]], 5, FALSE), "")</f>
        <v/>
      </c>
      <c r="P5" s="16" t="s">
        <v>843</v>
      </c>
      <c r="Q5" s="16" t="s">
        <v>844</v>
      </c>
      <c r="R5" s="16" t="s">
        <v>845</v>
      </c>
      <c r="S5" s="16" t="s">
        <v>138</v>
      </c>
      <c r="T5" s="16" t="s">
        <v>846</v>
      </c>
      <c r="U5" s="16" t="s">
        <v>33</v>
      </c>
      <c r="V5" s="16" t="s">
        <v>13</v>
      </c>
    </row>
    <row r="6" spans="1:22" x14ac:dyDescent="0.25">
      <c r="A6" s="6" t="s">
        <v>428</v>
      </c>
      <c r="B6" s="3">
        <v>12</v>
      </c>
      <c r="D6" s="6" t="s">
        <v>486</v>
      </c>
      <c r="E6" s="3">
        <v>1</v>
      </c>
      <c r="F6" s="3" t="s">
        <v>13</v>
      </c>
      <c r="H6" s="9" t="s">
        <v>58</v>
      </c>
      <c r="I6" s="10">
        <v>0</v>
      </c>
      <c r="J6" s="10" t="str">
        <f>_xlfn.IFNA(VLOOKUP(H6, south_Region_Airports_Table[[#All],[COUNTY]:[Current Planner]], 5, FALSE), "")</f>
        <v/>
      </c>
      <c r="L6" s="6" t="s">
        <v>502</v>
      </c>
      <c r="M6" s="3">
        <v>1</v>
      </c>
      <c r="N6" s="3" t="str">
        <f>_xlfn.IFNA(VLOOKUP(L6, south_Region_Airports_Table[[#All],[COUNTY]:[Current Planner]], 5, FALSE), "")</f>
        <v>Daniel Benson</v>
      </c>
      <c r="P6" s="16" t="s">
        <v>864</v>
      </c>
      <c r="Q6" s="16" t="s">
        <v>865</v>
      </c>
      <c r="R6" s="16" t="s">
        <v>298</v>
      </c>
      <c r="S6" s="16" t="s">
        <v>124</v>
      </c>
      <c r="T6" s="16" t="s">
        <v>866</v>
      </c>
      <c r="U6" s="16" t="s">
        <v>13</v>
      </c>
      <c r="V6" s="16" t="s">
        <v>13</v>
      </c>
    </row>
    <row r="7" spans="1:22" x14ac:dyDescent="0.25">
      <c r="A7" s="6" t="s">
        <v>459</v>
      </c>
      <c r="B7" s="3">
        <v>12</v>
      </c>
      <c r="D7" s="6" t="s">
        <v>495</v>
      </c>
      <c r="E7" s="3">
        <v>0</v>
      </c>
      <c r="F7" s="3" t="str">
        <f>_xlfn.IFNA(VLOOKUP(D7, south_Region_Airports_Table[[#All],[COUNTY]:[Current Planner]], 5, FALSE), "")</f>
        <v/>
      </c>
      <c r="H7" s="9" t="s">
        <v>68</v>
      </c>
      <c r="I7" s="10">
        <v>2</v>
      </c>
      <c r="J7" s="10" t="s">
        <v>13</v>
      </c>
      <c r="L7" s="6" t="s">
        <v>509</v>
      </c>
      <c r="M7" s="3">
        <v>1</v>
      </c>
      <c r="N7" s="3" t="str">
        <f>_xlfn.IFNA(VLOOKUP(L7, south_Region_Airports_Table[[#All],[COUNTY]:[Current Planner]], 5, FALSE), "")</f>
        <v>Daniel Benson</v>
      </c>
      <c r="P7" s="16" t="s">
        <v>1226</v>
      </c>
      <c r="Q7" s="16" t="s">
        <v>1227</v>
      </c>
      <c r="R7" s="16" t="s">
        <v>137</v>
      </c>
      <c r="S7" s="16" t="s">
        <v>138</v>
      </c>
      <c r="T7" s="16" t="s">
        <v>1228</v>
      </c>
      <c r="U7" s="16" t="s">
        <v>1408</v>
      </c>
      <c r="V7" s="16" t="s">
        <v>13</v>
      </c>
    </row>
    <row r="8" spans="1:22" x14ac:dyDescent="0.25">
      <c r="A8" s="6" t="s">
        <v>359</v>
      </c>
      <c r="B8" s="3">
        <v>8</v>
      </c>
      <c r="D8" s="6" t="s">
        <v>504</v>
      </c>
      <c r="E8" s="3">
        <v>0</v>
      </c>
      <c r="F8" s="3" t="str">
        <f>_xlfn.IFNA(VLOOKUP(D8, south_Region_Airports_Table[[#All],[COUNTY]:[Current Planner]], 5, FALSE), "")</f>
        <v/>
      </c>
      <c r="H8" s="9" t="s">
        <v>78</v>
      </c>
      <c r="I8" s="10">
        <v>1</v>
      </c>
      <c r="J8" s="10" t="str">
        <f>_xlfn.IFNA(VLOOKUP(H8, south_Region_Airports_Table[[#All],[COUNTY]:[Current Planner]], 5, FALSE), "")</f>
        <v>Ben Breck</v>
      </c>
      <c r="L8" s="6" t="s">
        <v>1412</v>
      </c>
      <c r="M8" s="3">
        <v>1</v>
      </c>
      <c r="N8" s="3" t="str">
        <f>_xlfn.IFNA(VLOOKUP(L8, south_Region_Airports_Table[[#All],[COUNTY]:[Current Planner]], 5, FALSE), "")</f>
        <v>Daniel Benson</v>
      </c>
      <c r="P8" s="16" t="s">
        <v>1115</v>
      </c>
      <c r="Q8" s="16" t="s">
        <v>1116</v>
      </c>
      <c r="R8" s="16" t="s">
        <v>1117</v>
      </c>
      <c r="S8" s="16" t="s">
        <v>124</v>
      </c>
      <c r="T8" s="16" t="s">
        <v>1118</v>
      </c>
      <c r="U8" s="16" t="s">
        <v>13</v>
      </c>
      <c r="V8" s="16" t="s">
        <v>13</v>
      </c>
    </row>
    <row r="9" spans="1:22" x14ac:dyDescent="0.25">
      <c r="A9" s="17" t="s">
        <v>63</v>
      </c>
      <c r="B9" s="18">
        <f>SUM(B3:B8)</f>
        <v>61</v>
      </c>
      <c r="D9" s="6" t="s">
        <v>511</v>
      </c>
      <c r="E9" s="3">
        <v>1</v>
      </c>
      <c r="F9" s="3" t="str">
        <f>_xlfn.IFNA(VLOOKUP(D9, south_Region_Airports_Table[[#All],[COUNTY]:[Current Planner]], 5, FALSE), "")</f>
        <v>Ben Breck</v>
      </c>
      <c r="H9" s="9" t="s">
        <v>87</v>
      </c>
      <c r="I9" s="10">
        <v>0</v>
      </c>
      <c r="J9" s="10" t="str">
        <f>_xlfn.IFNA(VLOOKUP(H9, south_Region_Airports_Table[[#All],[COUNTY]:[Current Planner]], 5, FALSE), "")</f>
        <v/>
      </c>
      <c r="L9" s="6" t="s">
        <v>515</v>
      </c>
      <c r="M9" s="3">
        <v>1</v>
      </c>
      <c r="N9" s="3" t="str">
        <f>_xlfn.IFNA(VLOOKUP(L9, south_Region_Airports_Table[[#All],[COUNTY]:[Current Planner]], 5, FALSE), "")</f>
        <v>Daniel Benson</v>
      </c>
      <c r="P9" s="16" t="s">
        <v>861</v>
      </c>
      <c r="Q9" s="16" t="s">
        <v>862</v>
      </c>
      <c r="R9" s="16" t="s">
        <v>862</v>
      </c>
      <c r="S9" s="16" t="s">
        <v>124</v>
      </c>
      <c r="T9" s="16" t="s">
        <v>863</v>
      </c>
      <c r="U9" s="16" t="s">
        <v>13</v>
      </c>
      <c r="V9" s="16" t="s">
        <v>13</v>
      </c>
    </row>
    <row r="10" spans="1:22" x14ac:dyDescent="0.25">
      <c r="D10" s="6" t="s">
        <v>1413</v>
      </c>
      <c r="E10" s="3">
        <v>1</v>
      </c>
      <c r="F10" s="3" t="str">
        <f>_xlfn.IFNA(VLOOKUP(D10, south_Region_Airports_Table[[#All],[COUNTY]:[Current Planner]], 5, FALSE), "")</f>
        <v>Ben Breck</v>
      </c>
      <c r="H10" s="9" t="s">
        <v>96</v>
      </c>
      <c r="I10" s="10">
        <v>1</v>
      </c>
      <c r="J10" s="10" t="str">
        <f>_xlfn.IFNA(VLOOKUP(H10, south_Region_Airports_Table[[#All],[COUNTY]:[Current Planner]], 5, FALSE), "")</f>
        <v>Daniel Benson</v>
      </c>
      <c r="L10" s="6" t="s">
        <v>521</v>
      </c>
      <c r="M10" s="3">
        <v>3</v>
      </c>
      <c r="N10" s="3" t="str">
        <f>_xlfn.IFNA(VLOOKUP(L10, south_Region_Airports_Table[[#All],[COUNTY]:[Current Planner]], 5, FALSE), "")</f>
        <v>Daniel Benson</v>
      </c>
      <c r="P10" s="16" t="s">
        <v>957</v>
      </c>
      <c r="Q10" s="16" t="s">
        <v>958</v>
      </c>
      <c r="R10" s="16" t="s">
        <v>959</v>
      </c>
      <c r="S10" s="16" t="s">
        <v>268</v>
      </c>
      <c r="T10" s="16" t="s">
        <v>960</v>
      </c>
      <c r="U10" s="16" t="s">
        <v>13</v>
      </c>
      <c r="V10" s="16" t="s">
        <v>13</v>
      </c>
    </row>
    <row r="11" spans="1:22" ht="18" thickBot="1" x14ac:dyDescent="0.35">
      <c r="A11" s="87" t="s">
        <v>1404</v>
      </c>
      <c r="B11" s="87"/>
      <c r="D11" s="6" t="s">
        <v>517</v>
      </c>
      <c r="E11" s="3">
        <v>1</v>
      </c>
      <c r="F11" s="3" t="str">
        <f>_xlfn.IFNA(VLOOKUP(D11, south_Region_Airports_Table[[#All],[COUNTY]:[Current Planner]], 5, FALSE), "")</f>
        <v>Ben Breck</v>
      </c>
      <c r="H11" s="9" t="s">
        <v>104</v>
      </c>
      <c r="I11" s="10">
        <v>0</v>
      </c>
      <c r="J11" s="10" t="str">
        <f>_xlfn.IFNA(VLOOKUP(H11, south_Region_Airports_Table[[#All],[COUNTY]:[Current Planner]], 5, FALSE), "")</f>
        <v/>
      </c>
      <c r="L11" s="6" t="s">
        <v>528</v>
      </c>
      <c r="M11" s="3">
        <v>1</v>
      </c>
      <c r="N11" s="3" t="str">
        <f>_xlfn.IFNA(VLOOKUP(L11, south_Region_Airports_Table[[#All],[COUNTY]:[Current Planner]], 5, FALSE), "")</f>
        <v>Daniel Benson</v>
      </c>
      <c r="P11" s="16" t="s">
        <v>281</v>
      </c>
      <c r="Q11" s="16" t="s">
        <v>282</v>
      </c>
      <c r="R11" s="16" t="s">
        <v>282</v>
      </c>
      <c r="S11" s="16" t="s">
        <v>124</v>
      </c>
      <c r="T11" s="16" t="s">
        <v>283</v>
      </c>
      <c r="U11" s="16" t="s">
        <v>13</v>
      </c>
      <c r="V11" s="16" t="s">
        <v>13</v>
      </c>
    </row>
    <row r="12" spans="1:22" ht="16.5" thickTop="1" thickBot="1" x14ac:dyDescent="0.3">
      <c r="A12" s="80" t="s">
        <v>0</v>
      </c>
      <c r="B12" s="80" t="s">
        <v>15</v>
      </c>
      <c r="D12" s="6" t="s">
        <v>523</v>
      </c>
      <c r="E12" s="3">
        <v>1</v>
      </c>
      <c r="F12" s="3" t="s">
        <v>13</v>
      </c>
      <c r="H12" s="9" t="s">
        <v>111</v>
      </c>
      <c r="I12" s="10">
        <v>3</v>
      </c>
      <c r="J12" s="10" t="str">
        <f>_xlfn.IFNA(VLOOKUP(H12, south_Region_Airports_Table[[#All],[COUNTY]:[Current Planner]], 5, FALSE), "")</f>
        <v>Ben Breck</v>
      </c>
      <c r="L12" s="6" t="s">
        <v>534</v>
      </c>
      <c r="M12" s="3">
        <v>2</v>
      </c>
      <c r="N12" s="3" t="str">
        <f>_xlfn.IFNA(VLOOKUP(L12, south_Region_Airports_Table[[#All],[COUNTY]:[Current Planner]], 5, FALSE), "")</f>
        <v>Daniel Benson</v>
      </c>
      <c r="P12" s="16" t="s">
        <v>336</v>
      </c>
      <c r="Q12" s="16" t="s">
        <v>337</v>
      </c>
      <c r="R12" s="16" t="s">
        <v>338</v>
      </c>
      <c r="S12" s="16" t="s">
        <v>268</v>
      </c>
      <c r="T12" s="16" t="s">
        <v>339</v>
      </c>
      <c r="U12" s="16" t="s">
        <v>33</v>
      </c>
      <c r="V12" s="16" t="s">
        <v>13</v>
      </c>
    </row>
    <row r="13" spans="1:22" x14ac:dyDescent="0.25">
      <c r="A13" s="6" t="s">
        <v>1414</v>
      </c>
      <c r="B13" s="3">
        <f>COUNTIF(south_Region_Airports_Table[Current Planner],"Ben Breck")</f>
        <v>31</v>
      </c>
      <c r="D13" s="6" t="s">
        <v>530</v>
      </c>
      <c r="E13" s="3">
        <v>2</v>
      </c>
      <c r="F13" s="3" t="str">
        <f>_xlfn.IFNA(VLOOKUP(D13, south_Region_Airports_Table[[#All],[COUNTY]:[Current Planner]], 5, FALSE), "")</f>
        <v>Ben Breck</v>
      </c>
      <c r="H13" s="9" t="s">
        <v>120</v>
      </c>
      <c r="I13" s="10">
        <v>1</v>
      </c>
      <c r="J13" s="10" t="str">
        <f>_xlfn.IFNA(VLOOKUP(H13, south_Region_Airports_Table[[#All],[COUNTY]:[Current Planner]], 5, FALSE), "")</f>
        <v>Ben Breck</v>
      </c>
      <c r="L13" s="17" t="s">
        <v>63</v>
      </c>
      <c r="M13" s="18">
        <f>SUM(M3:M12)</f>
        <v>12</v>
      </c>
      <c r="N13" s="18"/>
      <c r="P13" s="16" t="s">
        <v>135</v>
      </c>
      <c r="Q13" s="16" t="s">
        <v>136</v>
      </c>
      <c r="R13" s="16" t="s">
        <v>137</v>
      </c>
      <c r="S13" s="16" t="s">
        <v>138</v>
      </c>
      <c r="T13" s="16" t="s">
        <v>139</v>
      </c>
      <c r="U13" s="16" t="s">
        <v>1408</v>
      </c>
      <c r="V13" s="16" t="s">
        <v>13</v>
      </c>
    </row>
    <row r="14" spans="1:22" x14ac:dyDescent="0.25">
      <c r="A14" s="6" t="s">
        <v>1415</v>
      </c>
      <c r="B14" s="3">
        <f>COUNTIF(south_Region_Airports_Table[Current Planner],"Daniel Benson")</f>
        <v>29</v>
      </c>
      <c r="D14" s="6" t="s">
        <v>536</v>
      </c>
      <c r="E14" s="3">
        <v>1</v>
      </c>
      <c r="F14" s="3" t="str">
        <f>_xlfn.IFNA(VLOOKUP(D14, south_Region_Airports_Table[[#All],[COUNTY]:[Current Planner]], 5, FALSE), "")</f>
        <v>Ben Breck</v>
      </c>
      <c r="H14" s="9" t="s">
        <v>128</v>
      </c>
      <c r="I14" s="10">
        <v>0</v>
      </c>
      <c r="J14" s="10" t="str">
        <f>_xlfn.IFNA(VLOOKUP(H14, south_Region_Airports_Table[[#All],[COUNTY]:[Current Planner]], 5, FALSE), "")</f>
        <v/>
      </c>
      <c r="P14" s="16" t="s">
        <v>170</v>
      </c>
      <c r="Q14" s="16" t="s">
        <v>171</v>
      </c>
      <c r="R14" s="16" t="s">
        <v>172</v>
      </c>
      <c r="S14" s="16" t="s">
        <v>138</v>
      </c>
      <c r="T14" s="16" t="s">
        <v>173</v>
      </c>
      <c r="U14" s="16" t="s">
        <v>1402</v>
      </c>
      <c r="V14" s="16" t="s">
        <v>13</v>
      </c>
    </row>
    <row r="15" spans="1:22" ht="18" thickBot="1" x14ac:dyDescent="0.35">
      <c r="D15" s="6" t="s">
        <v>542</v>
      </c>
      <c r="E15" s="3">
        <v>0</v>
      </c>
      <c r="F15" s="3" t="str">
        <f>_xlfn.IFNA(VLOOKUP(D15, south_Region_Airports_Table[[#All],[COUNTY]:[Current Planner]], 5, FALSE), "")</f>
        <v/>
      </c>
      <c r="H15" s="25" t="s">
        <v>63</v>
      </c>
      <c r="I15" s="26">
        <f>SUM(I3:I14)</f>
        <v>11</v>
      </c>
      <c r="J15" s="26"/>
      <c r="L15" s="105" t="s">
        <v>359</v>
      </c>
      <c r="M15" s="105"/>
      <c r="N15" s="105"/>
      <c r="P15" s="16" t="s">
        <v>1065</v>
      </c>
      <c r="Q15" s="16" t="s">
        <v>1066</v>
      </c>
      <c r="R15" s="16" t="s">
        <v>1067</v>
      </c>
      <c r="S15" s="16" t="s">
        <v>138</v>
      </c>
      <c r="T15" s="16" t="s">
        <v>1068</v>
      </c>
      <c r="U15" s="16" t="s">
        <v>33</v>
      </c>
      <c r="V15" s="16" t="s">
        <v>13</v>
      </c>
    </row>
    <row r="16" spans="1:22" ht="16.5" thickTop="1" thickBot="1" x14ac:dyDescent="0.3">
      <c r="D16" s="6" t="s">
        <v>547</v>
      </c>
      <c r="E16" s="3">
        <v>1</v>
      </c>
      <c r="F16" s="3" t="str">
        <f>_xlfn.IFNA(VLOOKUP(D16, south_Region_Airports_Table[[#All],[COUNTY]:[Current Planner]], 5, FALSE), "")</f>
        <v>Ben Breck</v>
      </c>
      <c r="L16" s="113" t="s">
        <v>1401</v>
      </c>
      <c r="M16" s="113" t="s">
        <v>15</v>
      </c>
      <c r="N16" s="113" t="s">
        <v>0</v>
      </c>
      <c r="P16" s="16" t="s">
        <v>129</v>
      </c>
      <c r="Q16" s="16" t="s">
        <v>124</v>
      </c>
      <c r="R16" s="16" t="s">
        <v>130</v>
      </c>
      <c r="S16" s="16" t="s">
        <v>124</v>
      </c>
      <c r="T16" s="16" t="s">
        <v>131</v>
      </c>
      <c r="U16" s="16" t="s">
        <v>13</v>
      </c>
      <c r="V16" s="16" t="s">
        <v>13</v>
      </c>
    </row>
    <row r="17" spans="4:22" ht="18" thickBot="1" x14ac:dyDescent="0.35">
      <c r="D17" s="6" t="s">
        <v>552</v>
      </c>
      <c r="E17" s="3">
        <v>1</v>
      </c>
      <c r="F17" s="3" t="str">
        <f>_xlfn.IFNA(VLOOKUP(D17, south_Region_Airports_Table[[#All],[COUNTY]:[Current Planner]], 5, FALSE), "")</f>
        <v>Ben Breck</v>
      </c>
      <c r="H17" s="93" t="s">
        <v>428</v>
      </c>
      <c r="I17" s="93"/>
      <c r="J17" s="93"/>
      <c r="L17" s="6" t="s">
        <v>374</v>
      </c>
      <c r="M17" s="3">
        <v>1</v>
      </c>
      <c r="N17" s="3" t="str">
        <f>_xlfn.IFNA(VLOOKUP(L17, south_Region_Airports_Table[[#All],[COUNTY]:[Current Planner]], 5, FALSE), "")</f>
        <v>Daniel Benson</v>
      </c>
      <c r="P17" s="16" t="s">
        <v>657</v>
      </c>
      <c r="Q17" s="16" t="s">
        <v>658</v>
      </c>
      <c r="R17" s="16" t="s">
        <v>659</v>
      </c>
      <c r="S17" s="16" t="s">
        <v>124</v>
      </c>
      <c r="T17" s="16" t="s">
        <v>660</v>
      </c>
      <c r="U17" s="16" t="s">
        <v>13</v>
      </c>
      <c r="V17" s="16" t="s">
        <v>13</v>
      </c>
    </row>
    <row r="18" spans="4:22" ht="16.5" thickTop="1" thickBot="1" x14ac:dyDescent="0.3">
      <c r="D18" s="17" t="s">
        <v>63</v>
      </c>
      <c r="E18" s="18">
        <f>SUM(E3:E17)</f>
        <v>12</v>
      </c>
      <c r="F18" s="18"/>
      <c r="H18" s="61" t="s">
        <v>1401</v>
      </c>
      <c r="I18" s="61" t="s">
        <v>15</v>
      </c>
      <c r="J18" s="61" t="s">
        <v>0</v>
      </c>
      <c r="L18" s="6" t="s">
        <v>382</v>
      </c>
      <c r="M18" s="3">
        <v>1</v>
      </c>
      <c r="N18" s="3" t="str">
        <f>_xlfn.IFNA(VLOOKUP(L18, south_Region_Airports_Table[[#All],[COUNTY]:[Current Planner]], 5, FALSE), "")</f>
        <v>Daniel Benson</v>
      </c>
      <c r="P18" s="16" t="s">
        <v>661</v>
      </c>
      <c r="Q18" s="16" t="s">
        <v>662</v>
      </c>
      <c r="R18" s="16" t="s">
        <v>663</v>
      </c>
      <c r="S18" s="16" t="s">
        <v>124</v>
      </c>
      <c r="T18" s="16" t="s">
        <v>664</v>
      </c>
      <c r="U18" s="16" t="s">
        <v>13</v>
      </c>
      <c r="V18" s="16" t="s">
        <v>13</v>
      </c>
    </row>
    <row r="19" spans="4:22" x14ac:dyDescent="0.25">
      <c r="H19" s="6" t="s">
        <v>441</v>
      </c>
      <c r="I19" s="3">
        <v>1</v>
      </c>
      <c r="J19" s="3" t="str">
        <f>_xlfn.IFNA(VLOOKUP(H19, south_Region_Airports_Table[[#All],[COUNTY]:[Current Planner]], 5, FALSE), "")</f>
        <v>Ben Breck</v>
      </c>
      <c r="L19" s="6" t="s">
        <v>391</v>
      </c>
      <c r="M19" s="3">
        <v>2</v>
      </c>
      <c r="N19" s="3" t="str">
        <f>_xlfn.IFNA(VLOOKUP(L19, south_Region_Airports_Table[[#All],[COUNTY]:[Current Planner]], 5, FALSE), "")</f>
        <v>Daniel Benson</v>
      </c>
      <c r="P19" s="16" t="s">
        <v>742</v>
      </c>
      <c r="Q19" s="16" t="s">
        <v>743</v>
      </c>
      <c r="R19" s="16" t="s">
        <v>338</v>
      </c>
      <c r="S19" s="16" t="s">
        <v>268</v>
      </c>
      <c r="T19" s="16" t="s">
        <v>744</v>
      </c>
      <c r="U19" s="16" t="s">
        <v>33</v>
      </c>
      <c r="V19" s="16" t="s">
        <v>13</v>
      </c>
    </row>
    <row r="20" spans="4:22" ht="18" thickBot="1" x14ac:dyDescent="0.35">
      <c r="D20" s="101" t="s">
        <v>373</v>
      </c>
      <c r="E20" s="101"/>
      <c r="F20" s="101"/>
      <c r="H20" s="6" t="s">
        <v>449</v>
      </c>
      <c r="I20" s="3">
        <v>0</v>
      </c>
      <c r="J20" s="3" t="str">
        <f>_xlfn.IFNA(VLOOKUP(H20, south_Region_Airports_Table[[#All],[COUNTY]:[Current Planner]], 5, FALSE), "")</f>
        <v/>
      </c>
      <c r="L20" s="6" t="s">
        <v>400</v>
      </c>
      <c r="M20" s="3">
        <v>1</v>
      </c>
      <c r="N20" s="3" t="str">
        <f>_xlfn.IFNA(VLOOKUP(L20, south_Region_Airports_Table[[#All],[COUNTY]:[Current Planner]], 5, FALSE), "")</f>
        <v>Daniel Benson</v>
      </c>
      <c r="P20" s="16" t="s">
        <v>791</v>
      </c>
      <c r="Q20" s="16" t="s">
        <v>792</v>
      </c>
      <c r="R20" s="16" t="s">
        <v>793</v>
      </c>
      <c r="S20" s="16" t="s">
        <v>138</v>
      </c>
      <c r="T20" s="16" t="s">
        <v>794</v>
      </c>
      <c r="U20" s="16" t="s">
        <v>1402</v>
      </c>
      <c r="V20" s="16" t="s">
        <v>13</v>
      </c>
    </row>
    <row r="21" spans="4:22" ht="16.5" thickTop="1" thickBot="1" x14ac:dyDescent="0.3">
      <c r="D21" s="66" t="s">
        <v>1401</v>
      </c>
      <c r="E21" s="66" t="s">
        <v>15</v>
      </c>
      <c r="F21" s="11" t="s">
        <v>0</v>
      </c>
      <c r="H21" s="6" t="s">
        <v>454</v>
      </c>
      <c r="I21" s="3">
        <v>1</v>
      </c>
      <c r="J21" s="3" t="str">
        <f>_xlfn.IFNA(VLOOKUP(H21, south_Region_Airports_Table[[#All],[COUNTY]:[Current Planner]], 5, FALSE), "")</f>
        <v>Ben Breck</v>
      </c>
      <c r="L21" s="6" t="s">
        <v>408</v>
      </c>
      <c r="M21" s="3">
        <v>0</v>
      </c>
      <c r="N21" s="3" t="str">
        <f>_xlfn.IFNA(VLOOKUP(L21, south_Region_Airports_Table[[#All],[COUNTY]:[Current Planner]], 5, FALSE), "")</f>
        <v/>
      </c>
      <c r="P21" s="16" t="s">
        <v>973</v>
      </c>
      <c r="Q21" s="16" t="s">
        <v>974</v>
      </c>
      <c r="R21" s="16" t="s">
        <v>456</v>
      </c>
      <c r="S21" s="16" t="s">
        <v>138</v>
      </c>
      <c r="T21" s="16" t="s">
        <v>975</v>
      </c>
      <c r="U21" s="16" t="s">
        <v>1402</v>
      </c>
      <c r="V21" s="16" t="s">
        <v>13</v>
      </c>
    </row>
    <row r="22" spans="4:22" ht="15.75" thickBot="1" x14ac:dyDescent="0.3">
      <c r="D22" s="6" t="s">
        <v>390</v>
      </c>
      <c r="E22" s="3">
        <v>1</v>
      </c>
      <c r="F22" s="86" t="str">
        <f>_xlfn.IFNA(VLOOKUP(D22, south_Region_Airports_Table[[#All],[COUNTY]:[Current Planner]], 5, FALSE), "")</f>
        <v>Daniel Benson</v>
      </c>
      <c r="H22" s="6" t="s">
        <v>458</v>
      </c>
      <c r="I22" s="3">
        <v>2</v>
      </c>
      <c r="J22" s="3" t="str">
        <f>_xlfn.IFNA(VLOOKUP(H22, south_Region_Airports_Table[[#All],[COUNTY]:[Current Planner]], 5, FALSE), "")</f>
        <v>Ben Breck</v>
      </c>
      <c r="L22" s="6" t="s">
        <v>415</v>
      </c>
      <c r="M22" s="3">
        <v>1</v>
      </c>
      <c r="N22" s="3" t="str">
        <f>_xlfn.IFNA(VLOOKUP(L22, south_Region_Airports_Table[[#All],[COUNTY]:[Current Planner]], 5, FALSE), "")</f>
        <v>Daniel Benson</v>
      </c>
      <c r="P22" s="16" t="s">
        <v>1017</v>
      </c>
      <c r="Q22" s="16" t="s">
        <v>1018</v>
      </c>
      <c r="R22" s="16" t="s">
        <v>1019</v>
      </c>
      <c r="S22" s="16" t="s">
        <v>268</v>
      </c>
      <c r="T22" s="16" t="s">
        <v>1020</v>
      </c>
      <c r="U22" s="16" t="s">
        <v>33</v>
      </c>
      <c r="V22" s="16" t="s">
        <v>13</v>
      </c>
    </row>
    <row r="23" spans="4:22" x14ac:dyDescent="0.25">
      <c r="D23" s="6" t="s">
        <v>399</v>
      </c>
      <c r="E23" s="3">
        <v>1</v>
      </c>
      <c r="F23" s="3" t="str">
        <f>_xlfn.IFNA(VLOOKUP(D23, south_Region_Airports_Table[[#All],[COUNTY]:[Current Planner]], 5, FALSE), "")</f>
        <v>Daniel Benson</v>
      </c>
      <c r="H23" s="6" t="s">
        <v>467</v>
      </c>
      <c r="I23" s="3">
        <v>1</v>
      </c>
      <c r="J23" s="3" t="s">
        <v>13</v>
      </c>
      <c r="L23" s="6" t="s">
        <v>423</v>
      </c>
      <c r="M23" s="3">
        <v>1</v>
      </c>
      <c r="N23" s="3" t="str">
        <f>_xlfn.IFNA(VLOOKUP(L23, south_Region_Airports_Table[[#All],[COUNTY]:[Current Planner]], 5, FALSE), "")</f>
        <v>Daniel Benson</v>
      </c>
      <c r="P23" s="16" t="s">
        <v>828</v>
      </c>
      <c r="Q23" s="16" t="s">
        <v>829</v>
      </c>
      <c r="R23" s="16" t="s">
        <v>130</v>
      </c>
      <c r="S23" s="16" t="s">
        <v>124</v>
      </c>
      <c r="T23" s="16" t="s">
        <v>830</v>
      </c>
      <c r="U23" s="16" t="s">
        <v>13</v>
      </c>
      <c r="V23" s="16" t="s">
        <v>13</v>
      </c>
    </row>
    <row r="24" spans="4:22" x14ac:dyDescent="0.25">
      <c r="D24" s="6" t="s">
        <v>407</v>
      </c>
      <c r="E24" s="3">
        <v>0</v>
      </c>
      <c r="F24" s="3" t="str">
        <f>_xlfn.IFNA(VLOOKUP(D24, south_Region_Airports_Table[[#All],[COUNTY]:[Current Planner]], 5, FALSE), "")</f>
        <v/>
      </c>
      <c r="H24" s="6" t="s">
        <v>474</v>
      </c>
      <c r="I24" s="3">
        <v>0</v>
      </c>
      <c r="J24" s="3" t="str">
        <f>_xlfn.IFNA(VLOOKUP(H24, south_Region_Airports_Table[[#All],[COUNTY]:[Current Planner]], 5, FALSE), "")</f>
        <v/>
      </c>
      <c r="L24" s="6" t="s">
        <v>431</v>
      </c>
      <c r="M24" s="3">
        <v>1</v>
      </c>
      <c r="N24" s="3" t="str">
        <f>_xlfn.IFNA(VLOOKUP(L24, south_Region_Airports_Table[[#All],[COUNTY]:[Current Planner]], 5, FALSE), "")</f>
        <v>Daniel Benson</v>
      </c>
      <c r="P24" s="16" t="s">
        <v>1260</v>
      </c>
      <c r="Q24" s="16" t="s">
        <v>138</v>
      </c>
      <c r="R24" s="16" t="s">
        <v>1261</v>
      </c>
      <c r="S24" s="16" t="s">
        <v>138</v>
      </c>
      <c r="T24" s="16" t="s">
        <v>1262</v>
      </c>
      <c r="U24" s="16" t="s">
        <v>1402</v>
      </c>
      <c r="V24" s="16" t="s">
        <v>13</v>
      </c>
    </row>
    <row r="25" spans="4:22" x14ac:dyDescent="0.25">
      <c r="D25" s="6" t="s">
        <v>414</v>
      </c>
      <c r="E25" s="3">
        <v>1</v>
      </c>
      <c r="F25" s="3" t="str">
        <f>_xlfn.IFNA(VLOOKUP(D25, south_Region_Airports_Table[[#All],[COUNTY]:[Current Planner]], 5, FALSE), "")</f>
        <v>Daniel Benson</v>
      </c>
      <c r="H25" s="6" t="s">
        <v>483</v>
      </c>
      <c r="I25" s="3">
        <v>1</v>
      </c>
      <c r="J25" s="3" t="str">
        <f>_xlfn.IFNA(VLOOKUP(H25, south_Region_Airports_Table[[#All],[COUNTY]:[Current Planner]], 5, FALSE), "")</f>
        <v>Ben Breck</v>
      </c>
      <c r="L25" s="17" t="s">
        <v>63</v>
      </c>
      <c r="M25" s="18">
        <f>SUM(M17:M24)</f>
        <v>8</v>
      </c>
      <c r="N25" s="18"/>
      <c r="P25" s="16" t="s">
        <v>1123</v>
      </c>
      <c r="Q25" s="16" t="s">
        <v>1124</v>
      </c>
      <c r="R25" s="16" t="s">
        <v>1125</v>
      </c>
      <c r="S25" s="16" t="s">
        <v>138</v>
      </c>
      <c r="T25" s="16" t="s">
        <v>1126</v>
      </c>
      <c r="U25" s="16" t="s">
        <v>1402</v>
      </c>
      <c r="V25" s="16" t="s">
        <v>13</v>
      </c>
    </row>
    <row r="26" spans="4:22" x14ac:dyDescent="0.25">
      <c r="D26" s="6" t="s">
        <v>422</v>
      </c>
      <c r="E26" s="3">
        <v>1</v>
      </c>
      <c r="F26" s="3" t="str">
        <f>_xlfn.IFNA(VLOOKUP(D26, south_Region_Airports_Table[[#All],[COUNTY]:[Current Planner]], 5, FALSE), "")</f>
        <v>Daniel Benson</v>
      </c>
      <c r="H26" s="6" t="s">
        <v>492</v>
      </c>
      <c r="I26" s="3">
        <v>1</v>
      </c>
      <c r="J26" s="3" t="str">
        <f>_xlfn.IFNA(VLOOKUP(H26, south_Region_Airports_Table[[#All],[COUNTY]:[Current Planner]], 5, FALSE), "")</f>
        <v>Ben Breck</v>
      </c>
      <c r="P26" s="16" t="s">
        <v>1076</v>
      </c>
      <c r="Q26" s="16" t="s">
        <v>268</v>
      </c>
      <c r="R26" s="16" t="s">
        <v>1077</v>
      </c>
      <c r="S26" s="16" t="s">
        <v>268</v>
      </c>
      <c r="T26" s="16" t="s">
        <v>1078</v>
      </c>
      <c r="U26" s="16" t="s">
        <v>33</v>
      </c>
      <c r="V26" s="16" t="s">
        <v>13</v>
      </c>
    </row>
    <row r="27" spans="4:22" x14ac:dyDescent="0.25">
      <c r="D27" s="6" t="s">
        <v>430</v>
      </c>
      <c r="E27" s="3">
        <v>1</v>
      </c>
      <c r="F27" s="3" t="str">
        <f>_xlfn.IFNA(VLOOKUP(D27, south_Region_Airports_Table[[#All],[COUNTY]:[Current Planner]], 5, FALSE), "")</f>
        <v>Daniel Benson</v>
      </c>
      <c r="H27" s="6" t="s">
        <v>501</v>
      </c>
      <c r="I27" s="3">
        <v>1</v>
      </c>
      <c r="J27" s="3" t="str">
        <f>_xlfn.IFNA(VLOOKUP(H27, south_Region_Airports_Table[[#All],[COUNTY]:[Current Planner]], 5, FALSE), "")</f>
        <v>Ben Breck</v>
      </c>
      <c r="P27" s="16" t="s">
        <v>997</v>
      </c>
      <c r="Q27" s="16" t="s">
        <v>998</v>
      </c>
      <c r="R27" s="16" t="s">
        <v>566</v>
      </c>
      <c r="S27" s="16" t="s">
        <v>268</v>
      </c>
      <c r="T27" s="16" t="s">
        <v>999</v>
      </c>
      <c r="U27" s="16" t="s">
        <v>33</v>
      </c>
      <c r="V27" s="16" t="s">
        <v>13</v>
      </c>
    </row>
    <row r="28" spans="4:22" x14ac:dyDescent="0.25">
      <c r="D28" s="6" t="s">
        <v>436</v>
      </c>
      <c r="E28" s="3">
        <v>0</v>
      </c>
      <c r="F28" s="3" t="str">
        <f>_xlfn.IFNA(VLOOKUP(D28, south_Region_Airports_Table[[#All],[COUNTY]:[Current Planner]], 5, FALSE), "")</f>
        <v/>
      </c>
      <c r="H28" s="6" t="s">
        <v>508</v>
      </c>
      <c r="I28" s="3">
        <v>2</v>
      </c>
      <c r="J28" s="3" t="str">
        <f>_xlfn.IFNA(VLOOKUP(H28, south_Region_Airports_Table[[#All],[COUNTY]:[Current Planner]], 5, FALSE), "")</f>
        <v>Ben Breck</v>
      </c>
      <c r="P28" s="16" t="s">
        <v>900</v>
      </c>
      <c r="Q28" s="16" t="s">
        <v>901</v>
      </c>
      <c r="R28" s="16" t="s">
        <v>901</v>
      </c>
      <c r="S28" s="16" t="s">
        <v>138</v>
      </c>
      <c r="T28" s="16" t="s">
        <v>902</v>
      </c>
      <c r="U28" s="16" t="s">
        <v>1402</v>
      </c>
      <c r="V28" s="16" t="s">
        <v>13</v>
      </c>
    </row>
    <row r="29" spans="4:22" x14ac:dyDescent="0.25">
      <c r="D29" s="6" t="s">
        <v>443</v>
      </c>
      <c r="E29" s="3">
        <v>1</v>
      </c>
      <c r="F29" s="3" t="str">
        <f>_xlfn.IFNA(VLOOKUP(D29, south_Region_Airports_Table[[#All],[COUNTY]:[Current Planner]], 5, FALSE), "")</f>
        <v>Daniel Benson</v>
      </c>
      <c r="H29" s="6" t="s">
        <v>1416</v>
      </c>
      <c r="I29" s="3">
        <v>2</v>
      </c>
      <c r="J29" s="3" t="str">
        <f>_xlfn.IFNA(VLOOKUP(H29, south_Region_Airports_Table[[#All],[COUNTY]:[Current Planner]], 5, FALSE), "")</f>
        <v>Ben Breck</v>
      </c>
      <c r="P29" s="16" t="s">
        <v>1154</v>
      </c>
      <c r="Q29" s="16" t="s">
        <v>1155</v>
      </c>
      <c r="R29" s="16" t="s">
        <v>659</v>
      </c>
      <c r="S29" s="16" t="s">
        <v>124</v>
      </c>
      <c r="T29" s="16" t="s">
        <v>1156</v>
      </c>
      <c r="U29" s="16" t="s">
        <v>13</v>
      </c>
      <c r="V29" s="16" t="s">
        <v>13</v>
      </c>
    </row>
    <row r="30" spans="4:22" x14ac:dyDescent="0.25">
      <c r="D30" s="17" t="s">
        <v>63</v>
      </c>
      <c r="E30" s="18">
        <f>SUM(E22:E29)</f>
        <v>6</v>
      </c>
      <c r="F30" s="18"/>
      <c r="H30" s="17" t="s">
        <v>63</v>
      </c>
      <c r="I30" s="18">
        <f>SUM(I19:I29)</f>
        <v>12</v>
      </c>
      <c r="J30" s="18"/>
      <c r="P30" s="16" t="s">
        <v>631</v>
      </c>
      <c r="Q30" s="16" t="s">
        <v>632</v>
      </c>
      <c r="R30" s="16" t="s">
        <v>633</v>
      </c>
      <c r="S30" s="16" t="s">
        <v>124</v>
      </c>
      <c r="T30" s="16" t="s">
        <v>634</v>
      </c>
      <c r="U30" s="16" t="s">
        <v>33</v>
      </c>
      <c r="V30" s="16" t="s">
        <v>13</v>
      </c>
    </row>
    <row r="31" spans="4:22" x14ac:dyDescent="0.25">
      <c r="P31" s="16" t="s">
        <v>885</v>
      </c>
      <c r="Q31" s="16" t="s">
        <v>886</v>
      </c>
      <c r="R31" s="16" t="s">
        <v>886</v>
      </c>
      <c r="S31" s="16" t="s">
        <v>124</v>
      </c>
      <c r="T31" s="16" t="s">
        <v>887</v>
      </c>
      <c r="U31" s="16" t="s">
        <v>1402</v>
      </c>
      <c r="V31" s="16" t="s">
        <v>13</v>
      </c>
    </row>
    <row r="32" spans="4:22" x14ac:dyDescent="0.25">
      <c r="P32" s="16" t="s">
        <v>1174</v>
      </c>
      <c r="Q32" s="16" t="s">
        <v>1175</v>
      </c>
      <c r="R32" s="16" t="s">
        <v>1175</v>
      </c>
      <c r="S32" s="16" t="s">
        <v>268</v>
      </c>
      <c r="T32" s="16" t="s">
        <v>1176</v>
      </c>
      <c r="U32" s="16" t="s">
        <v>33</v>
      </c>
      <c r="V32" s="16" t="s">
        <v>13</v>
      </c>
    </row>
    <row r="33" spans="8:22" x14ac:dyDescent="0.25">
      <c r="H33" s="28"/>
      <c r="P33" s="16" t="s">
        <v>187</v>
      </c>
      <c r="Q33" s="16" t="s">
        <v>188</v>
      </c>
      <c r="R33" s="16" t="s">
        <v>189</v>
      </c>
      <c r="S33" s="16" t="s">
        <v>41</v>
      </c>
      <c r="T33" s="16" t="s">
        <v>190</v>
      </c>
      <c r="U33" s="16" t="s">
        <v>33</v>
      </c>
      <c r="V33" s="16" t="s">
        <v>33</v>
      </c>
    </row>
    <row r="34" spans="8:22" x14ac:dyDescent="0.25">
      <c r="P34" s="16" t="s">
        <v>470</v>
      </c>
      <c r="Q34" s="16" t="s">
        <v>471</v>
      </c>
      <c r="R34" s="16" t="s">
        <v>472</v>
      </c>
      <c r="S34" s="16" t="s">
        <v>210</v>
      </c>
      <c r="T34" s="16" t="s">
        <v>473</v>
      </c>
      <c r="U34" s="16" t="s">
        <v>33</v>
      </c>
      <c r="V34" s="16" t="s">
        <v>33</v>
      </c>
    </row>
    <row r="35" spans="8:22" x14ac:dyDescent="0.25">
      <c r="P35" s="16" t="s">
        <v>795</v>
      </c>
      <c r="Q35" s="16" t="s">
        <v>796</v>
      </c>
      <c r="R35" s="16" t="s">
        <v>797</v>
      </c>
      <c r="S35" s="16" t="s">
        <v>41</v>
      </c>
      <c r="T35" s="16" t="s">
        <v>798</v>
      </c>
      <c r="U35" s="16" t="s">
        <v>33</v>
      </c>
      <c r="V35" s="16" t="s">
        <v>33</v>
      </c>
    </row>
    <row r="36" spans="8:22" x14ac:dyDescent="0.25">
      <c r="P36" s="16" t="s">
        <v>586</v>
      </c>
      <c r="Q36" s="16" t="s">
        <v>587</v>
      </c>
      <c r="R36" s="16" t="s">
        <v>588</v>
      </c>
      <c r="S36" s="16" t="s">
        <v>210</v>
      </c>
      <c r="T36" s="16" t="s">
        <v>589</v>
      </c>
      <c r="U36" s="16" t="s">
        <v>33</v>
      </c>
      <c r="V36" s="16" t="s">
        <v>33</v>
      </c>
    </row>
    <row r="37" spans="8:22" x14ac:dyDescent="0.25">
      <c r="P37" s="16" t="s">
        <v>1048</v>
      </c>
      <c r="Q37" s="16" t="s">
        <v>1049</v>
      </c>
      <c r="R37" s="16" t="s">
        <v>1050</v>
      </c>
      <c r="S37" s="16" t="s">
        <v>252</v>
      </c>
      <c r="T37" s="16" t="s">
        <v>1051</v>
      </c>
      <c r="U37" s="16" t="s">
        <v>33</v>
      </c>
      <c r="V37" s="16" t="s">
        <v>33</v>
      </c>
    </row>
    <row r="38" spans="8:22" x14ac:dyDescent="0.25">
      <c r="P38" s="16" t="s">
        <v>653</v>
      </c>
      <c r="Q38" s="16" t="s">
        <v>654</v>
      </c>
      <c r="R38" s="16" t="s">
        <v>655</v>
      </c>
      <c r="S38" s="16" t="s">
        <v>41</v>
      </c>
      <c r="T38" s="16" t="s">
        <v>656</v>
      </c>
      <c r="U38" s="16" t="s">
        <v>33</v>
      </c>
      <c r="V38" s="16" t="s">
        <v>33</v>
      </c>
    </row>
    <row r="39" spans="8:22" x14ac:dyDescent="0.25">
      <c r="P39" s="16" t="s">
        <v>38</v>
      </c>
      <c r="Q39" s="16" t="s">
        <v>39</v>
      </c>
      <c r="R39" s="16" t="s">
        <v>40</v>
      </c>
      <c r="S39" s="16" t="s">
        <v>41</v>
      </c>
      <c r="T39" s="16" t="s">
        <v>42</v>
      </c>
      <c r="U39" s="16" t="s">
        <v>33</v>
      </c>
      <c r="V39" s="16" t="s">
        <v>33</v>
      </c>
    </row>
    <row r="40" spans="8:22" x14ac:dyDescent="0.25">
      <c r="P40" s="16" t="s">
        <v>1234</v>
      </c>
      <c r="Q40" s="16" t="s">
        <v>1235</v>
      </c>
      <c r="R40" s="16" t="s">
        <v>1235</v>
      </c>
      <c r="S40" s="16" t="s">
        <v>252</v>
      </c>
      <c r="T40" s="16" t="s">
        <v>1236</v>
      </c>
      <c r="U40" s="16" t="s">
        <v>33</v>
      </c>
      <c r="V40" s="16" t="s">
        <v>33</v>
      </c>
    </row>
    <row r="41" spans="8:22" x14ac:dyDescent="0.25">
      <c r="P41" s="16" t="s">
        <v>161</v>
      </c>
      <c r="Q41" s="16" t="s">
        <v>162</v>
      </c>
      <c r="R41" s="16" t="s">
        <v>163</v>
      </c>
      <c r="S41" s="16" t="s">
        <v>41</v>
      </c>
      <c r="T41" s="16" t="s">
        <v>164</v>
      </c>
      <c r="U41" s="16" t="s">
        <v>33</v>
      </c>
      <c r="V41" s="16" t="s">
        <v>33</v>
      </c>
    </row>
    <row r="42" spans="8:22" x14ac:dyDescent="0.25">
      <c r="P42" s="16" t="s">
        <v>609</v>
      </c>
      <c r="Q42" s="16" t="s">
        <v>610</v>
      </c>
      <c r="R42" s="16" t="s">
        <v>611</v>
      </c>
      <c r="S42" s="16" t="s">
        <v>252</v>
      </c>
      <c r="T42" s="16" t="s">
        <v>612</v>
      </c>
      <c r="U42" s="16" t="s">
        <v>33</v>
      </c>
      <c r="V42" s="16" t="s">
        <v>33</v>
      </c>
    </row>
    <row r="43" spans="8:22" x14ac:dyDescent="0.25">
      <c r="P43" s="16" t="s">
        <v>445</v>
      </c>
      <c r="Q43" s="16" t="s">
        <v>446</v>
      </c>
      <c r="R43" s="16" t="s">
        <v>447</v>
      </c>
      <c r="S43" s="16" t="s">
        <v>210</v>
      </c>
      <c r="T43" s="16" t="s">
        <v>448</v>
      </c>
      <c r="U43" s="16" t="s">
        <v>33</v>
      </c>
      <c r="V43" s="16" t="s">
        <v>33</v>
      </c>
    </row>
    <row r="44" spans="8:22" x14ac:dyDescent="0.25">
      <c r="P44" s="16" t="s">
        <v>321</v>
      </c>
      <c r="Q44" s="16" t="s">
        <v>322</v>
      </c>
      <c r="R44" s="16" t="s">
        <v>323</v>
      </c>
      <c r="S44" s="16" t="s">
        <v>210</v>
      </c>
      <c r="T44" s="16" t="s">
        <v>324</v>
      </c>
      <c r="U44" s="16" t="s">
        <v>33</v>
      </c>
      <c r="V44" s="16" t="s">
        <v>33</v>
      </c>
    </row>
    <row r="45" spans="8:22" x14ac:dyDescent="0.25">
      <c r="P45" s="16" t="s">
        <v>537</v>
      </c>
      <c r="Q45" s="16" t="s">
        <v>538</v>
      </c>
      <c r="R45" s="16" t="s">
        <v>539</v>
      </c>
      <c r="S45" s="16" t="s">
        <v>210</v>
      </c>
      <c r="T45" s="16" t="s">
        <v>540</v>
      </c>
      <c r="U45" s="16" t="s">
        <v>33</v>
      </c>
      <c r="V45" s="16" t="s">
        <v>33</v>
      </c>
    </row>
    <row r="46" spans="8:22" x14ac:dyDescent="0.25">
      <c r="P46" s="16" t="s">
        <v>592</v>
      </c>
      <c r="Q46" s="16" t="s">
        <v>593</v>
      </c>
      <c r="R46" s="16" t="s">
        <v>594</v>
      </c>
      <c r="S46" s="16" t="s">
        <v>252</v>
      </c>
      <c r="T46" s="16" t="s">
        <v>595</v>
      </c>
      <c r="U46" s="16" t="s">
        <v>33</v>
      </c>
      <c r="V46" s="16" t="s">
        <v>33</v>
      </c>
    </row>
    <row r="47" spans="8:22" x14ac:dyDescent="0.25">
      <c r="P47" s="16" t="s">
        <v>799</v>
      </c>
      <c r="Q47" s="16" t="s">
        <v>800</v>
      </c>
      <c r="R47" s="16" t="s">
        <v>801</v>
      </c>
      <c r="S47" s="16" t="s">
        <v>268</v>
      </c>
      <c r="T47" s="16" t="s">
        <v>802</v>
      </c>
      <c r="U47" s="16" t="s">
        <v>33</v>
      </c>
      <c r="V47" s="16" t="s">
        <v>33</v>
      </c>
    </row>
    <row r="48" spans="8:22" x14ac:dyDescent="0.25">
      <c r="P48" s="16" t="s">
        <v>724</v>
      </c>
      <c r="Q48" s="16" t="s">
        <v>725</v>
      </c>
      <c r="R48" s="16" t="s">
        <v>726</v>
      </c>
      <c r="S48" s="16" t="s">
        <v>252</v>
      </c>
      <c r="T48" s="16" t="s">
        <v>727</v>
      </c>
      <c r="U48" s="16" t="s">
        <v>33</v>
      </c>
      <c r="V48" s="16" t="s">
        <v>33</v>
      </c>
    </row>
    <row r="49" spans="16:22" x14ac:dyDescent="0.25">
      <c r="P49" s="16" t="s">
        <v>1084</v>
      </c>
      <c r="Q49" s="16" t="s">
        <v>1085</v>
      </c>
      <c r="R49" s="16" t="s">
        <v>298</v>
      </c>
      <c r="S49" s="16" t="s">
        <v>124</v>
      </c>
      <c r="T49" s="16" t="s">
        <v>1086</v>
      </c>
      <c r="U49" s="16" t="s">
        <v>33</v>
      </c>
      <c r="V49" s="16" t="s">
        <v>33</v>
      </c>
    </row>
    <row r="50" spans="16:22" x14ac:dyDescent="0.25">
      <c r="P50" s="16" t="s">
        <v>807</v>
      </c>
      <c r="Q50" s="16" t="s">
        <v>808</v>
      </c>
      <c r="R50" s="16" t="s">
        <v>809</v>
      </c>
      <c r="S50" s="16" t="s">
        <v>41</v>
      </c>
      <c r="T50" s="16" t="s">
        <v>810</v>
      </c>
      <c r="U50" s="16" t="s">
        <v>33</v>
      </c>
      <c r="V50" s="16" t="s">
        <v>33</v>
      </c>
    </row>
    <row r="51" spans="16:22" x14ac:dyDescent="0.25">
      <c r="P51" s="16" t="s">
        <v>1024</v>
      </c>
      <c r="Q51" s="16" t="s">
        <v>1025</v>
      </c>
      <c r="R51" s="16" t="s">
        <v>306</v>
      </c>
      <c r="S51" s="16" t="s">
        <v>252</v>
      </c>
      <c r="T51" s="16" t="s">
        <v>1026</v>
      </c>
      <c r="U51" s="16" t="s">
        <v>33</v>
      </c>
      <c r="V51" s="16" t="s">
        <v>33</v>
      </c>
    </row>
    <row r="52" spans="16:22" x14ac:dyDescent="0.25">
      <c r="P52" s="16" t="s">
        <v>1021</v>
      </c>
      <c r="Q52" s="16" t="s">
        <v>1022</v>
      </c>
      <c r="R52" s="16" t="s">
        <v>189</v>
      </c>
      <c r="S52" s="16" t="s">
        <v>41</v>
      </c>
      <c r="T52" s="16" t="s">
        <v>1023</v>
      </c>
      <c r="U52" s="16" t="s">
        <v>33</v>
      </c>
      <c r="V52" s="16" t="s">
        <v>33</v>
      </c>
    </row>
    <row r="53" spans="16:22" x14ac:dyDescent="0.25">
      <c r="P53" s="16" t="s">
        <v>1055</v>
      </c>
      <c r="Q53" s="16" t="s">
        <v>1056</v>
      </c>
      <c r="R53" s="16" t="s">
        <v>189</v>
      </c>
      <c r="S53" s="16" t="s">
        <v>41</v>
      </c>
      <c r="T53" s="16" t="s">
        <v>1057</v>
      </c>
      <c r="U53" s="16" t="s">
        <v>33</v>
      </c>
      <c r="V53" s="16" t="s">
        <v>33</v>
      </c>
    </row>
    <row r="54" spans="16:22" x14ac:dyDescent="0.25">
      <c r="P54" s="16" t="s">
        <v>1045</v>
      </c>
      <c r="Q54" s="16" t="s">
        <v>1046</v>
      </c>
      <c r="R54" s="16" t="s">
        <v>1046</v>
      </c>
      <c r="S54" s="16" t="s">
        <v>41</v>
      </c>
      <c r="T54" s="16" t="s">
        <v>1047</v>
      </c>
      <c r="U54" s="16" t="s">
        <v>33</v>
      </c>
      <c r="V54" s="16" t="s">
        <v>33</v>
      </c>
    </row>
    <row r="55" spans="16:22" x14ac:dyDescent="0.25">
      <c r="P55" s="16" t="s">
        <v>1061</v>
      </c>
      <c r="Q55" s="16" t="s">
        <v>1062</v>
      </c>
      <c r="R55" s="16" t="s">
        <v>1063</v>
      </c>
      <c r="S55" s="16" t="s">
        <v>41</v>
      </c>
      <c r="T55" s="16" t="s">
        <v>1064</v>
      </c>
      <c r="U55" s="16" t="s">
        <v>33</v>
      </c>
      <c r="V55" s="16" t="s">
        <v>33</v>
      </c>
    </row>
    <row r="56" spans="16:22" x14ac:dyDescent="0.25">
      <c r="P56" s="16" t="s">
        <v>1079</v>
      </c>
      <c r="Q56" s="16" t="s">
        <v>268</v>
      </c>
      <c r="R56" s="16" t="s">
        <v>1077</v>
      </c>
      <c r="S56" s="16" t="s">
        <v>268</v>
      </c>
      <c r="T56" s="16" t="s">
        <v>1080</v>
      </c>
      <c r="U56" s="16" t="s">
        <v>33</v>
      </c>
      <c r="V56" s="16" t="s">
        <v>33</v>
      </c>
    </row>
    <row r="57" spans="16:22" x14ac:dyDescent="0.25">
      <c r="P57" s="16" t="s">
        <v>1031</v>
      </c>
      <c r="Q57" s="16" t="s">
        <v>1032</v>
      </c>
      <c r="R57" s="16" t="s">
        <v>1033</v>
      </c>
      <c r="S57" s="16" t="s">
        <v>252</v>
      </c>
      <c r="T57" s="16" t="s">
        <v>1034</v>
      </c>
      <c r="U57" s="16" t="s">
        <v>33</v>
      </c>
      <c r="V57" s="16" t="s">
        <v>33</v>
      </c>
    </row>
    <row r="58" spans="16:22" x14ac:dyDescent="0.25">
      <c r="P58" s="16" t="s">
        <v>635</v>
      </c>
      <c r="Q58" s="16" t="s">
        <v>636</v>
      </c>
      <c r="R58" s="16" t="s">
        <v>637</v>
      </c>
      <c r="S58" s="16" t="s">
        <v>210</v>
      </c>
      <c r="T58" s="16" t="s">
        <v>638</v>
      </c>
      <c r="U58" s="16" t="s">
        <v>33</v>
      </c>
      <c r="V58" s="16" t="s">
        <v>33</v>
      </c>
    </row>
    <row r="59" spans="16:22" x14ac:dyDescent="0.25">
      <c r="P59" s="16" t="s">
        <v>1109</v>
      </c>
      <c r="Q59" s="16" t="s">
        <v>1110</v>
      </c>
      <c r="R59" s="16" t="s">
        <v>771</v>
      </c>
      <c r="S59" s="16" t="s">
        <v>41</v>
      </c>
      <c r="T59" s="16" t="s">
        <v>1111</v>
      </c>
      <c r="U59" s="16" t="s">
        <v>33</v>
      </c>
      <c r="V59" s="16" t="s">
        <v>33</v>
      </c>
    </row>
    <row r="60" spans="16:22" x14ac:dyDescent="0.25">
      <c r="P60" s="16" t="s">
        <v>769</v>
      </c>
      <c r="Q60" s="16" t="s">
        <v>770</v>
      </c>
      <c r="R60" s="16" t="s">
        <v>771</v>
      </c>
      <c r="S60" s="16" t="s">
        <v>41</v>
      </c>
      <c r="T60" s="16" t="s">
        <v>772</v>
      </c>
      <c r="U60" s="16" t="s">
        <v>33</v>
      </c>
      <c r="V60" s="16" t="s">
        <v>33</v>
      </c>
    </row>
    <row r="61" spans="16:22" x14ac:dyDescent="0.25">
      <c r="P61" s="16" t="s">
        <v>1201</v>
      </c>
      <c r="Q61" s="16" t="s">
        <v>1202</v>
      </c>
      <c r="R61" s="16" t="s">
        <v>594</v>
      </c>
      <c r="S61" s="16" t="s">
        <v>252</v>
      </c>
      <c r="T61" s="16" t="s">
        <v>1203</v>
      </c>
      <c r="U61" s="16" t="s">
        <v>33</v>
      </c>
      <c r="V61" s="16" t="s">
        <v>33</v>
      </c>
    </row>
  </sheetData>
  <mergeCells count="8">
    <mergeCell ref="D20:F20"/>
    <mergeCell ref="H1:J1"/>
    <mergeCell ref="H17:J17"/>
    <mergeCell ref="L1:N1"/>
    <mergeCell ref="L15:N15"/>
    <mergeCell ref="A1:B1"/>
    <mergeCell ref="A11:B11"/>
    <mergeCell ref="D1:F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EF4DE-B03F-4ABD-B50A-5EF0042335A9}">
  <dimension ref="A1:V83"/>
  <sheetViews>
    <sheetView zoomScaleNormal="100" workbookViewId="0">
      <selection activeCell="P1" sqref="P1:V83"/>
    </sheetView>
  </sheetViews>
  <sheetFormatPr defaultRowHeight="15" x14ac:dyDescent="0.25"/>
  <cols>
    <col min="1" max="1" width="12.85546875" customWidth="1"/>
    <col min="2" max="2" width="18.85546875" customWidth="1"/>
    <col min="4" max="4" width="13.140625" customWidth="1"/>
    <col min="5" max="6" width="15.140625" customWidth="1"/>
    <col min="8" max="8" width="12.85546875" customWidth="1"/>
    <col min="9" max="10" width="14.42578125" customWidth="1"/>
    <col min="12" max="12" width="13.140625" customWidth="1"/>
    <col min="13" max="14" width="14.140625" customWidth="1"/>
    <col min="17" max="17" width="16.85546875" customWidth="1"/>
    <col min="18" max="18" width="17.42578125" customWidth="1"/>
    <col min="19" max="19" width="15" customWidth="1"/>
    <col min="20" max="20" width="24.42578125" customWidth="1"/>
    <col min="21" max="21" width="16.85546875" customWidth="1"/>
    <col min="22" max="22" width="20.42578125" customWidth="1"/>
  </cols>
  <sheetData>
    <row r="1" spans="1:22" s="51" customFormat="1" ht="18" thickBot="1" x14ac:dyDescent="0.35">
      <c r="A1" s="88" t="s">
        <v>1</v>
      </c>
      <c r="B1" s="88"/>
      <c r="D1" s="52" t="s">
        <v>2</v>
      </c>
      <c r="E1" s="52"/>
      <c r="F1" s="52"/>
      <c r="H1" s="94" t="s">
        <v>340</v>
      </c>
      <c r="I1" s="94"/>
      <c r="J1" s="94"/>
      <c r="L1" s="108" t="s">
        <v>256</v>
      </c>
      <c r="M1" s="108"/>
      <c r="N1" s="108"/>
      <c r="P1" s="117" t="s">
        <v>7</v>
      </c>
      <c r="Q1" s="117" t="s">
        <v>8</v>
      </c>
      <c r="R1" s="117" t="s">
        <v>9</v>
      </c>
      <c r="S1" s="117" t="s">
        <v>10</v>
      </c>
      <c r="T1" s="117" t="s">
        <v>11</v>
      </c>
      <c r="U1" s="117" t="s">
        <v>1399</v>
      </c>
      <c r="V1" s="117" t="s">
        <v>1400</v>
      </c>
    </row>
    <row r="2" spans="1:22" ht="16.5" thickTop="1" thickBot="1" x14ac:dyDescent="0.3">
      <c r="A2" s="78" t="s">
        <v>10</v>
      </c>
      <c r="B2" s="78" t="s">
        <v>14</v>
      </c>
      <c r="D2" s="79" t="s">
        <v>10</v>
      </c>
      <c r="E2" s="79" t="s">
        <v>15</v>
      </c>
      <c r="F2" s="79" t="s">
        <v>0</v>
      </c>
      <c r="H2" s="67" t="s">
        <v>10</v>
      </c>
      <c r="I2" s="67" t="s">
        <v>15</v>
      </c>
      <c r="J2" s="67" t="s">
        <v>0</v>
      </c>
      <c r="L2" s="71" t="s">
        <v>10</v>
      </c>
      <c r="M2" s="71" t="s">
        <v>15</v>
      </c>
      <c r="N2" s="71" t="s">
        <v>0</v>
      </c>
      <c r="P2" s="16" t="s">
        <v>717</v>
      </c>
      <c r="Q2" s="16" t="s">
        <v>718</v>
      </c>
      <c r="R2" s="16" t="s">
        <v>718</v>
      </c>
      <c r="S2" s="16" t="s">
        <v>31</v>
      </c>
      <c r="T2" s="16" t="s">
        <v>719</v>
      </c>
      <c r="U2" s="16" t="s">
        <v>1408</v>
      </c>
      <c r="V2" s="16" t="s">
        <v>21</v>
      </c>
    </row>
    <row r="3" spans="1:22" x14ac:dyDescent="0.25">
      <c r="A3" s="6" t="str">
        <f>'Whole State'!O18</f>
        <v>Amarillo</v>
      </c>
      <c r="B3" s="3">
        <f>'Whole State'!M3</f>
        <v>17</v>
      </c>
      <c r="D3" s="6" t="s">
        <v>23</v>
      </c>
      <c r="E3" s="3">
        <f>'Whole State'!P3</f>
        <v>0</v>
      </c>
      <c r="F3" s="3" t="str">
        <f>_xlfn.IFNA(VLOOKUP(D3,west_Region_Airports_Table[[#All],[COUNTY]:[Current Planner]],5,FALSE), "")</f>
        <v/>
      </c>
      <c r="H3" s="6" t="s">
        <v>352</v>
      </c>
      <c r="I3" s="3">
        <f>'Whole State'!S42</f>
        <v>0</v>
      </c>
      <c r="J3" s="3" t="str">
        <f>_xlfn.IFNA(VLOOKUP(H3,west_Region_Airports_Table[[#All],[COUNTY]:[Current Planner]], 5, FALSE), "")</f>
        <v/>
      </c>
      <c r="L3" s="6" t="s">
        <v>272</v>
      </c>
      <c r="M3" s="3">
        <f>'Whole State'!AB31</f>
        <v>0</v>
      </c>
      <c r="N3" s="3" t="str">
        <f>_xlfn.IFNA(VLOOKUP(L3, west_Region_Airports_Table[[#All],[COUNTY]:[Current Planner]], 5, FALSE), "")</f>
        <v/>
      </c>
      <c r="P3" s="16" t="s">
        <v>713</v>
      </c>
      <c r="Q3" s="16" t="s">
        <v>714</v>
      </c>
      <c r="R3" s="16" t="s">
        <v>715</v>
      </c>
      <c r="S3" s="16" t="s">
        <v>31</v>
      </c>
      <c r="T3" s="16" t="s">
        <v>716</v>
      </c>
      <c r="U3" s="16" t="s">
        <v>1408</v>
      </c>
      <c r="V3" s="16" t="s">
        <v>21</v>
      </c>
    </row>
    <row r="4" spans="1:22" x14ac:dyDescent="0.25">
      <c r="A4" s="6" t="str">
        <f>'Whole State'!U57</f>
        <v>Lubbock</v>
      </c>
      <c r="B4" s="3">
        <f>'Whole State'!M4</f>
        <v>18</v>
      </c>
      <c r="D4" s="6" t="s">
        <v>34</v>
      </c>
      <c r="E4" s="3">
        <f>'Whole State'!P4</f>
        <v>0</v>
      </c>
      <c r="F4" s="3" t="str">
        <f>_xlfn.IFNA(VLOOKUP(D4,west_Region_Airports_Table[[#All],[COUNTY]:[Current Planner]],5,FALSE), "")</f>
        <v/>
      </c>
      <c r="H4" s="6" t="s">
        <v>340</v>
      </c>
      <c r="I4" s="3">
        <f>'Whole State'!S43</f>
        <v>1</v>
      </c>
      <c r="J4" s="3" t="str">
        <f>_xlfn.IFNA(VLOOKUP(H4,west_Region_Airports_Table[[#All],[COUNTY]:[Current Planner]], 5, FALSE), "")</f>
        <v>Dakota Shaw</v>
      </c>
      <c r="L4" s="6" t="s">
        <v>280</v>
      </c>
      <c r="M4" s="3">
        <f>'Whole State'!AB32</f>
        <v>1</v>
      </c>
      <c r="N4" s="3" t="str">
        <f>_xlfn.IFNA(VLOOKUP(L4, west_Region_Airports_Table[[#All],[COUNTY]:[Current Planner]], 5, FALSE), "")</f>
        <v>Dakota Shaw</v>
      </c>
      <c r="P4" s="16" t="s">
        <v>784</v>
      </c>
      <c r="Q4" s="16" t="s">
        <v>785</v>
      </c>
      <c r="R4" s="16" t="s">
        <v>786</v>
      </c>
      <c r="S4" s="16" t="s">
        <v>31</v>
      </c>
      <c r="T4" s="16" t="s">
        <v>787</v>
      </c>
      <c r="U4" s="16" t="s">
        <v>1408</v>
      </c>
      <c r="V4" s="16" t="s">
        <v>21</v>
      </c>
    </row>
    <row r="5" spans="1:22" x14ac:dyDescent="0.25">
      <c r="A5" s="6" t="str">
        <f>'Whole State'!R40</f>
        <v>Childress</v>
      </c>
      <c r="B5" s="3">
        <f>'Whole State'!M5</f>
        <v>10</v>
      </c>
      <c r="D5" s="6" t="s">
        <v>44</v>
      </c>
      <c r="E5" s="3">
        <f>'Whole State'!P5</f>
        <v>1</v>
      </c>
      <c r="F5" s="3" t="str">
        <f>_xlfn.IFNA(VLOOKUP(D5,west_Region_Airports_Table[[#All],[COUNTY]:[Current Planner]],5,FALSE), "")</f>
        <v>Dakota Shaw</v>
      </c>
      <c r="H5" s="6" t="s">
        <v>365</v>
      </c>
      <c r="I5" s="3">
        <f>'Whole State'!S44</f>
        <v>1</v>
      </c>
      <c r="J5" s="3" t="str">
        <f>_xlfn.IFNA(VLOOKUP(H5,west_Region_Airports_Table[[#All],[COUNTY]:[Current Planner]], 5, FALSE), "")</f>
        <v>Dakota Shaw</v>
      </c>
      <c r="L5" s="6" t="s">
        <v>288</v>
      </c>
      <c r="M5" s="3">
        <f>'Whole State'!AB33</f>
        <v>0</v>
      </c>
      <c r="N5" s="3" t="str">
        <f>_xlfn.IFNA(VLOOKUP(L5, west_Region_Airports_Table[[#All],[COUNTY]:[Current Planner]], 5, FALSE), "")</f>
        <v/>
      </c>
      <c r="P5" s="16" t="s">
        <v>1072</v>
      </c>
      <c r="Q5" s="16" t="s">
        <v>1073</v>
      </c>
      <c r="R5" s="16" t="s">
        <v>1074</v>
      </c>
      <c r="S5" s="16" t="s">
        <v>31</v>
      </c>
      <c r="T5" s="16" t="s">
        <v>1075</v>
      </c>
      <c r="U5" s="16" t="s">
        <v>1408</v>
      </c>
      <c r="V5" s="16" t="s">
        <v>21</v>
      </c>
    </row>
    <row r="6" spans="1:22" x14ac:dyDescent="0.25">
      <c r="A6" s="6" t="str">
        <f>'Whole State'!AA29</f>
        <v>Wichita Falls</v>
      </c>
      <c r="B6" s="3">
        <f>'Whole State'!M6</f>
        <v>8</v>
      </c>
      <c r="D6" s="6" t="s">
        <v>54</v>
      </c>
      <c r="E6" s="3">
        <f>'Whole State'!P6</f>
        <v>1</v>
      </c>
      <c r="F6" s="3" t="str">
        <f>_xlfn.IFNA(VLOOKUP(D6,west_Region_Airports_Table[[#All],[COUNTY]:[Current Planner]],5,FALSE), "")</f>
        <v>Dakota Shaw</v>
      </c>
      <c r="H6" s="6" t="s">
        <v>372</v>
      </c>
      <c r="I6" s="3">
        <f>'Whole State'!S45</f>
        <v>1</v>
      </c>
      <c r="J6" s="3" t="str">
        <f>_xlfn.IFNA(VLOOKUP(H6,west_Region_Airports_Table[[#All],[COUNTY]:[Current Planner]], 5, FALSE), "")</f>
        <v>Dakota Shaw</v>
      </c>
      <c r="L6" s="6" t="s">
        <v>296</v>
      </c>
      <c r="M6" s="3">
        <f>'Whole State'!AB34</f>
        <v>1</v>
      </c>
      <c r="N6" s="3" t="str">
        <f>_xlfn.IFNA(VLOOKUP(L6, west_Region_Airports_Table[[#All],[COUNTY]:[Current Planner]], 5, FALSE), "")</f>
        <v>Dakota Shaw</v>
      </c>
      <c r="P6" s="16" t="s">
        <v>179</v>
      </c>
      <c r="Q6" s="16" t="s">
        <v>180</v>
      </c>
      <c r="R6" s="16" t="s">
        <v>181</v>
      </c>
      <c r="S6" s="16" t="s">
        <v>31</v>
      </c>
      <c r="T6" s="16" t="s">
        <v>182</v>
      </c>
      <c r="U6" s="16" t="s">
        <v>1408</v>
      </c>
      <c r="V6" s="16" t="s">
        <v>21</v>
      </c>
    </row>
    <row r="7" spans="1:22" x14ac:dyDescent="0.25">
      <c r="A7" s="6" t="str">
        <f>'Whole State'!O1</f>
        <v>Abilene</v>
      </c>
      <c r="B7" s="3">
        <f>'Whole State'!M7</f>
        <v>11</v>
      </c>
      <c r="D7" s="6" t="s">
        <v>64</v>
      </c>
      <c r="E7" s="3">
        <f>'Whole State'!P7</f>
        <v>1</v>
      </c>
      <c r="F7" s="3" t="str">
        <f>_xlfn.IFNA(VLOOKUP(D7,west_Region_Airports_Table[[#All],[COUNTY]:[Current Planner]],5,FALSE), "")</f>
        <v>Dakota Shaw</v>
      </c>
      <c r="H7" s="6" t="s">
        <v>381</v>
      </c>
      <c r="I7" s="3">
        <f>'Whole State'!S46</f>
        <v>0</v>
      </c>
      <c r="J7" s="3" t="str">
        <f>_xlfn.IFNA(VLOOKUP(H7,west_Region_Airports_Table[[#All],[COUNTY]:[Current Planner]], 5, FALSE), "")</f>
        <v/>
      </c>
      <c r="L7" s="6" t="s">
        <v>304</v>
      </c>
      <c r="M7" s="3">
        <f>'Whole State'!AB35</f>
        <v>1</v>
      </c>
      <c r="N7" s="3" t="str">
        <f>_xlfn.IFNA(VLOOKUP(L7, west_Region_Airports_Table[[#All],[COUNTY]:[Current Planner]], 5, FALSE), "")</f>
        <v>Dakota Shaw</v>
      </c>
      <c r="P7" s="16" t="s">
        <v>1130</v>
      </c>
      <c r="Q7" s="16" t="s">
        <v>1131</v>
      </c>
      <c r="R7" s="16" t="s">
        <v>715</v>
      </c>
      <c r="S7" s="16" t="s">
        <v>31</v>
      </c>
      <c r="T7" s="16" t="s">
        <v>1132</v>
      </c>
      <c r="U7" s="16" t="s">
        <v>1408</v>
      </c>
      <c r="V7" s="16" t="s">
        <v>21</v>
      </c>
    </row>
    <row r="8" spans="1:22" x14ac:dyDescent="0.25">
      <c r="A8" s="9" t="str">
        <f>'Whole State'!X14</f>
        <v>Odessa</v>
      </c>
      <c r="B8" s="10">
        <f>'Whole State'!M8</f>
        <v>11</v>
      </c>
      <c r="D8" s="9" t="s">
        <v>74</v>
      </c>
      <c r="E8" s="3">
        <f>'Whole State'!P8</f>
        <v>2</v>
      </c>
      <c r="F8" s="3" t="str">
        <f>_xlfn.IFNA(VLOOKUP(D8,west_Region_Airports_Table[[#All],[COUNTY]:[Current Planner]],5,FALSE), "")</f>
        <v>Dakota Shaw</v>
      </c>
      <c r="H8" s="6" t="s">
        <v>389</v>
      </c>
      <c r="I8" s="3">
        <f>'Whole State'!S47</f>
        <v>1</v>
      </c>
      <c r="J8" s="3" t="str">
        <f>_xlfn.IFNA(VLOOKUP(H8,west_Region_Airports_Table[[#All],[COUNTY]:[Current Planner]], 5, FALSE), "")</f>
        <v>Dakota Shaw</v>
      </c>
      <c r="L8" s="6" t="s">
        <v>312</v>
      </c>
      <c r="M8" s="3">
        <f>'Whole State'!AB36</f>
        <v>1</v>
      </c>
      <c r="N8" s="3" t="str">
        <f>_xlfn.IFNA(VLOOKUP(L8, west_Region_Airports_Table[[#All],[COUNTY]:[Current Planner]], 5, FALSE), "")</f>
        <v>Dakota Shaw</v>
      </c>
      <c r="P8" s="16" t="s">
        <v>1119</v>
      </c>
      <c r="Q8" s="16" t="s">
        <v>1120</v>
      </c>
      <c r="R8" s="16" t="s">
        <v>1121</v>
      </c>
      <c r="S8" s="16" t="s">
        <v>31</v>
      </c>
      <c r="T8" s="16" t="s">
        <v>1122</v>
      </c>
      <c r="U8" s="16" t="s">
        <v>1408</v>
      </c>
      <c r="V8" s="16" t="s">
        <v>21</v>
      </c>
    </row>
    <row r="9" spans="1:22" x14ac:dyDescent="0.25">
      <c r="A9" s="6" t="str">
        <f>'Whole State'!U12</f>
        <v>El Paso</v>
      </c>
      <c r="B9" s="3">
        <f>'Whole State'!M9</f>
        <v>7</v>
      </c>
      <c r="D9" s="6" t="s">
        <v>83</v>
      </c>
      <c r="E9" s="3">
        <f>'Whole State'!P9</f>
        <v>1</v>
      </c>
      <c r="F9" s="3" t="str">
        <f>_xlfn.IFNA(VLOOKUP(D9,west_Region_Airports_Table[[#All],[COUNTY]:[Current Planner]],5,FALSE), "")</f>
        <v>Dakota Shaw</v>
      </c>
      <c r="H9" s="6" t="s">
        <v>398</v>
      </c>
      <c r="I9" s="3">
        <f>'Whole State'!S48</f>
        <v>0</v>
      </c>
      <c r="J9" s="3" t="str">
        <f>_xlfn.IFNA(VLOOKUP(H9,west_Region_Airports_Table[[#All],[COUNTY]:[Current Planner]], 5, FALSE), "")</f>
        <v/>
      </c>
      <c r="L9" s="6" t="s">
        <v>320</v>
      </c>
      <c r="M9" s="3">
        <f>'Whole State'!AB37</f>
        <v>1</v>
      </c>
      <c r="N9" s="3" t="str">
        <f>_xlfn.IFNA(VLOOKUP(L9, west_Region_Airports_Table[[#All],[COUNTY]:[Current Planner]], 5, FALSE), "")</f>
        <v>Dakota Shaw</v>
      </c>
      <c r="P9" s="16" t="s">
        <v>1146</v>
      </c>
      <c r="Q9" s="16" t="s">
        <v>1147</v>
      </c>
      <c r="R9" s="16" t="s">
        <v>1148</v>
      </c>
      <c r="S9" s="16" t="s">
        <v>31</v>
      </c>
      <c r="T9" s="16" t="s">
        <v>1149</v>
      </c>
      <c r="U9" s="16" t="s">
        <v>1408</v>
      </c>
      <c r="V9" s="16" t="s">
        <v>21</v>
      </c>
    </row>
    <row r="10" spans="1:22" x14ac:dyDescent="0.25">
      <c r="A10" s="17" t="s">
        <v>63</v>
      </c>
      <c r="B10" s="18">
        <f>SUM(B3:B9)</f>
        <v>82</v>
      </c>
      <c r="D10" s="6" t="s">
        <v>93</v>
      </c>
      <c r="E10" s="3">
        <f>'Whole State'!P10</f>
        <v>1</v>
      </c>
      <c r="F10" s="3" t="str">
        <f>_xlfn.IFNA(VLOOKUP(D10,west_Region_Airports_Table[[#All],[COUNTY]:[Current Planner]],5,FALSE), "")</f>
        <v>Dakota Shaw</v>
      </c>
      <c r="H10" s="6" t="s">
        <v>406</v>
      </c>
      <c r="I10" s="3">
        <f>'Whole State'!S49</f>
        <v>1</v>
      </c>
      <c r="J10" s="3" t="str">
        <f>_xlfn.IFNA(VLOOKUP(H10,west_Region_Airports_Table[[#All],[COUNTY]:[Current Planner]], 5, FALSE), "")</f>
        <v>Dakota Shaw</v>
      </c>
      <c r="L10" s="6" t="s">
        <v>327</v>
      </c>
      <c r="M10" s="3">
        <f>'Whole State'!AB38</f>
        <v>1</v>
      </c>
      <c r="N10" s="3" t="str">
        <f>_xlfn.IFNA(VLOOKUP(L10, west_Region_Airports_Table[[#All],[COUNTY]:[Current Planner]], 5, FALSE), "")</f>
        <v>Dakota Shaw</v>
      </c>
      <c r="P10" s="16" t="s">
        <v>28</v>
      </c>
      <c r="Q10" s="16" t="s">
        <v>29</v>
      </c>
      <c r="R10" s="16" t="s">
        <v>30</v>
      </c>
      <c r="S10" s="16" t="s">
        <v>31</v>
      </c>
      <c r="T10" s="16" t="s">
        <v>32</v>
      </c>
      <c r="U10" s="16" t="s">
        <v>1408</v>
      </c>
      <c r="V10" s="16" t="s">
        <v>21</v>
      </c>
    </row>
    <row r="11" spans="1:22" x14ac:dyDescent="0.25">
      <c r="D11" s="6" t="s">
        <v>102</v>
      </c>
      <c r="E11" s="3">
        <f>'Whole State'!P11</f>
        <v>1</v>
      </c>
      <c r="F11" s="3" t="str">
        <f>_xlfn.IFNA(VLOOKUP(D11,west_Region_Airports_Table[[#All],[COUNTY]:[Current Planner]],5,FALSE), "")</f>
        <v>Dakota Shaw</v>
      </c>
      <c r="H11" s="6" t="s">
        <v>413</v>
      </c>
      <c r="I11" s="3">
        <f>'Whole State'!S50</f>
        <v>1</v>
      </c>
      <c r="J11" s="3" t="str">
        <f>_xlfn.IFNA(VLOOKUP(H11,west_Region_Airports_Table[[#All],[COUNTY]:[Current Planner]], 5, FALSE), "")</f>
        <v>Dakota Shaw</v>
      </c>
      <c r="L11" s="6" t="s">
        <v>335</v>
      </c>
      <c r="M11" s="3">
        <f>'Whole State'!AB39</f>
        <v>2</v>
      </c>
      <c r="N11" s="3" t="str">
        <f>_xlfn.IFNA(VLOOKUP(L11, west_Region_Airports_Table[[#All],[COUNTY]:[Current Planner]], 5, FALSE), "")</f>
        <v>Dakota Shaw</v>
      </c>
      <c r="P11" s="16" t="s">
        <v>105</v>
      </c>
      <c r="Q11" s="16" t="s">
        <v>106</v>
      </c>
      <c r="R11" s="16" t="s">
        <v>107</v>
      </c>
      <c r="S11" s="16" t="s">
        <v>31</v>
      </c>
      <c r="T11" s="16" t="s">
        <v>108</v>
      </c>
      <c r="U11" s="16" t="s">
        <v>1408</v>
      </c>
      <c r="V11" s="16" t="s">
        <v>21</v>
      </c>
    </row>
    <row r="12" spans="1:22" ht="18" thickBot="1" x14ac:dyDescent="0.35">
      <c r="A12" s="87" t="s">
        <v>1404</v>
      </c>
      <c r="B12" s="87"/>
      <c r="D12" s="9" t="s">
        <v>109</v>
      </c>
      <c r="E12" s="3">
        <f>'Whole State'!P12</f>
        <v>1</v>
      </c>
      <c r="F12" s="3" t="str">
        <f>_xlfn.IFNA(VLOOKUP(D12,west_Region_Airports_Table[[#All],[COUNTY]:[Current Planner]],5,FALSE), "")</f>
        <v>Dakota Shaw</v>
      </c>
      <c r="H12" s="6" t="s">
        <v>421</v>
      </c>
      <c r="I12" s="3">
        <f>'Whole State'!S51</f>
        <v>0</v>
      </c>
      <c r="J12" s="3" t="str">
        <f>_xlfn.IFNA(VLOOKUP(H12,west_Region_Airports_Table[[#All],[COUNTY]:[Current Planner]], 5, FALSE), "")</f>
        <v/>
      </c>
      <c r="L12" s="17" t="s">
        <v>63</v>
      </c>
      <c r="M12" s="18">
        <f>SUM(M3:M11)</f>
        <v>8</v>
      </c>
      <c r="N12" s="18"/>
      <c r="P12" s="16" t="s">
        <v>410</v>
      </c>
      <c r="Q12" s="16" t="s">
        <v>411</v>
      </c>
      <c r="R12" s="16" t="s">
        <v>412</v>
      </c>
      <c r="S12" s="16" t="s">
        <v>31</v>
      </c>
      <c r="T12" s="16" t="s">
        <v>411</v>
      </c>
      <c r="U12" s="16" t="s">
        <v>1408</v>
      </c>
      <c r="V12" s="16" t="s">
        <v>21</v>
      </c>
    </row>
    <row r="13" spans="1:22" ht="16.5" thickTop="1" thickBot="1" x14ac:dyDescent="0.3">
      <c r="A13" s="80" t="s">
        <v>0</v>
      </c>
      <c r="B13" s="80" t="s">
        <v>15</v>
      </c>
      <c r="D13" s="6" t="s">
        <v>118</v>
      </c>
      <c r="E13" s="3">
        <f>'Whole State'!P13</f>
        <v>1</v>
      </c>
      <c r="F13" s="3" t="str">
        <f>_xlfn.IFNA(VLOOKUP(D13,west_Region_Airports_Table[[#All],[COUNTY]:[Current Planner]],5,FALSE), "")</f>
        <v>Dakota Shaw</v>
      </c>
      <c r="H13" s="6" t="s">
        <v>429</v>
      </c>
      <c r="I13" s="3">
        <f>'Whole State'!S52</f>
        <v>2</v>
      </c>
      <c r="J13" s="3" t="str">
        <f>_xlfn.IFNA(VLOOKUP(H13,west_Region_Airports_Table[[#All],[COUNTY]:[Current Planner]], 5, FALSE), "")</f>
        <v>Dakota Shaw</v>
      </c>
      <c r="P13" s="16" t="s">
        <v>735</v>
      </c>
      <c r="Q13" s="16" t="s">
        <v>736</v>
      </c>
      <c r="R13" s="16" t="s">
        <v>619</v>
      </c>
      <c r="S13" s="16" t="s">
        <v>60</v>
      </c>
      <c r="T13" s="16" t="s">
        <v>737</v>
      </c>
      <c r="U13" s="16" t="s">
        <v>22</v>
      </c>
      <c r="V13" s="16" t="s">
        <v>21</v>
      </c>
    </row>
    <row r="14" spans="1:22" ht="18" thickBot="1" x14ac:dyDescent="0.35">
      <c r="A14" s="6" t="s">
        <v>1417</v>
      </c>
      <c r="B14" s="3">
        <f>COUNTIF(west_Region_Airports_Table[Current Planner], "Dakota Shaw")</f>
        <v>82</v>
      </c>
      <c r="D14" s="6" t="s">
        <v>125</v>
      </c>
      <c r="E14" s="3">
        <f>'Whole State'!P14</f>
        <v>1</v>
      </c>
      <c r="F14" s="3" t="str">
        <f>_xlfn.IFNA(VLOOKUP(D14,west_Region_Airports_Table[[#All],[COUNTY]:[Current Planner]],5,FALSE), "")</f>
        <v>Dakota Shaw</v>
      </c>
      <c r="H14" s="6" t="s">
        <v>435</v>
      </c>
      <c r="I14" s="3">
        <f>'Whole State'!S53</f>
        <v>0</v>
      </c>
      <c r="J14" s="3" t="str">
        <f>_xlfn.IFNA(VLOOKUP(H14,west_Region_Airports_Table[[#All],[COUNTY]:[Current Planner]], 5, FALSE), "")</f>
        <v/>
      </c>
      <c r="L14" s="103" t="s">
        <v>127</v>
      </c>
      <c r="M14" s="103"/>
      <c r="N14" s="103"/>
      <c r="P14" s="16" t="s">
        <v>892</v>
      </c>
      <c r="Q14" s="16" t="s">
        <v>893</v>
      </c>
      <c r="R14" s="16" t="s">
        <v>894</v>
      </c>
      <c r="S14" s="16" t="s">
        <v>60</v>
      </c>
      <c r="T14" s="16" t="s">
        <v>895</v>
      </c>
      <c r="U14" s="16" t="s">
        <v>22</v>
      </c>
      <c r="V14" s="16" t="s">
        <v>21</v>
      </c>
    </row>
    <row r="15" spans="1:22" ht="16.5" thickTop="1" thickBot="1" x14ac:dyDescent="0.3">
      <c r="A15" s="6"/>
      <c r="B15" s="3">
        <f>COUNTIF(west_Region_Airports_Table[Current Planner], "Luis Camargo")</f>
        <v>0</v>
      </c>
      <c r="D15" s="6" t="s">
        <v>132</v>
      </c>
      <c r="E15" s="3">
        <f>'Whole State'!P15</f>
        <v>0</v>
      </c>
      <c r="F15" s="3" t="str">
        <f>_xlfn.IFNA(VLOOKUP(D15,west_Region_Airports_Table[[#All],[COUNTY]:[Current Planner]],5,FALSE), "")</f>
        <v/>
      </c>
      <c r="H15" s="6" t="s">
        <v>442</v>
      </c>
      <c r="I15" s="3">
        <f>'Whole State'!S54</f>
        <v>2</v>
      </c>
      <c r="J15" s="3" t="str">
        <f>_xlfn.IFNA(VLOOKUP(H15,west_Region_Airports_Table[[#All],[COUNTY]:[Current Planner]], 5, FALSE), "")</f>
        <v>Dakota Shaw</v>
      </c>
      <c r="L15" s="67" t="s">
        <v>10</v>
      </c>
      <c r="M15" s="67" t="s">
        <v>15</v>
      </c>
      <c r="N15" s="67" t="s">
        <v>0</v>
      </c>
      <c r="P15" s="16" t="s">
        <v>910</v>
      </c>
      <c r="Q15" s="16" t="s">
        <v>911</v>
      </c>
      <c r="R15" s="16" t="s">
        <v>912</v>
      </c>
      <c r="S15" s="16" t="s">
        <v>60</v>
      </c>
      <c r="T15" s="16" t="s">
        <v>913</v>
      </c>
      <c r="U15" s="16" t="s">
        <v>22</v>
      </c>
      <c r="V15" s="16" t="s">
        <v>21</v>
      </c>
    </row>
    <row r="16" spans="1:22" x14ac:dyDescent="0.25">
      <c r="D16" s="17" t="s">
        <v>63</v>
      </c>
      <c r="E16" s="18">
        <f>SUM(E3:E15)</f>
        <v>11</v>
      </c>
      <c r="F16" s="18"/>
      <c r="H16" s="17" t="s">
        <v>63</v>
      </c>
      <c r="I16" s="18">
        <f>SUM(I3:I15)</f>
        <v>10</v>
      </c>
      <c r="J16" s="18"/>
      <c r="L16" s="6" t="s">
        <v>142</v>
      </c>
      <c r="M16" s="3">
        <f>'Whole State'!Y16</f>
        <v>1</v>
      </c>
      <c r="N16" s="3" t="str">
        <f>_xlfn.IFNA(VLOOKUP(L16, west_Region_Airports_Table[[#All],[COUNTY]:[Current Planner]], 5, FALSE), "")</f>
        <v>Dakota Shaw</v>
      </c>
      <c r="P16" s="16" t="s">
        <v>206</v>
      </c>
      <c r="Q16" s="16" t="s">
        <v>207</v>
      </c>
      <c r="R16" s="16" t="s">
        <v>208</v>
      </c>
      <c r="S16" s="16" t="s">
        <v>60</v>
      </c>
      <c r="T16" s="16" t="s">
        <v>209</v>
      </c>
      <c r="U16" s="16" t="s">
        <v>22</v>
      </c>
      <c r="V16" s="16" t="s">
        <v>21</v>
      </c>
    </row>
    <row r="17" spans="2:22" x14ac:dyDescent="0.25">
      <c r="B17" s="15"/>
      <c r="E17" s="2"/>
      <c r="F17" s="2"/>
      <c r="L17" s="6" t="s">
        <v>151</v>
      </c>
      <c r="M17" s="3">
        <f>'Whole State'!Y17</f>
        <v>1</v>
      </c>
      <c r="N17" s="3" t="str">
        <f>_xlfn.IFNA(VLOOKUP(L17, west_Region_Airports_Table[[#All],[COUNTY]:[Current Planner]], 5, FALSE), "")</f>
        <v>Dakota Shaw</v>
      </c>
      <c r="P17" s="16" t="s">
        <v>497</v>
      </c>
      <c r="Q17" s="16" t="s">
        <v>498</v>
      </c>
      <c r="R17" s="16" t="s">
        <v>499</v>
      </c>
      <c r="S17" s="16" t="s">
        <v>60</v>
      </c>
      <c r="T17" s="16" t="s">
        <v>500</v>
      </c>
      <c r="U17" s="16" t="s">
        <v>22</v>
      </c>
      <c r="V17" s="16" t="s">
        <v>21</v>
      </c>
    </row>
    <row r="18" spans="2:22" ht="18" thickBot="1" x14ac:dyDescent="0.35">
      <c r="B18" s="15"/>
      <c r="D18" s="92" t="s">
        <v>157</v>
      </c>
      <c r="E18" s="92"/>
      <c r="F18" s="92"/>
      <c r="H18" s="102" t="s">
        <v>460</v>
      </c>
      <c r="I18" s="102"/>
      <c r="J18" s="102"/>
      <c r="L18" s="6" t="s">
        <v>160</v>
      </c>
      <c r="M18" s="3">
        <f>'Whole State'!Y18</f>
        <v>1</v>
      </c>
      <c r="N18" s="3" t="str">
        <f>_xlfn.IFNA(VLOOKUP(L18, west_Region_Airports_Table[[#All],[COUNTY]:[Current Planner]], 5, FALSE), "")</f>
        <v>Dakota Shaw</v>
      </c>
      <c r="P18" s="16" t="s">
        <v>580</v>
      </c>
      <c r="Q18" s="16" t="s">
        <v>581</v>
      </c>
      <c r="R18" s="16" t="s">
        <v>582</v>
      </c>
      <c r="S18" s="16" t="s">
        <v>60</v>
      </c>
      <c r="T18" s="16" t="s">
        <v>583</v>
      </c>
      <c r="U18" s="16" t="s">
        <v>22</v>
      </c>
      <c r="V18" s="16" t="s">
        <v>21</v>
      </c>
    </row>
    <row r="19" spans="2:22" ht="16.5" thickTop="1" thickBot="1" x14ac:dyDescent="0.3">
      <c r="B19" s="15"/>
      <c r="D19" s="89" t="s">
        <v>165</v>
      </c>
      <c r="E19" s="89" t="s">
        <v>15</v>
      </c>
      <c r="F19" s="89" t="s">
        <v>0</v>
      </c>
      <c r="H19" s="63" t="s">
        <v>10</v>
      </c>
      <c r="I19" s="63" t="s">
        <v>15</v>
      </c>
      <c r="J19" s="63" t="s">
        <v>0</v>
      </c>
      <c r="L19" s="6" t="s">
        <v>168</v>
      </c>
      <c r="M19" s="3">
        <f>'Whole State'!Y19</f>
        <v>0</v>
      </c>
      <c r="N19" s="3" t="str">
        <f>_xlfn.IFNA(VLOOKUP(L19, west_Region_Airports_Table[[#All],[COUNTY]:[Current Planner]], 5, FALSE), "")</f>
        <v/>
      </c>
      <c r="P19" s="16" t="s">
        <v>702</v>
      </c>
      <c r="Q19" s="16" t="s">
        <v>703</v>
      </c>
      <c r="R19" s="16" t="s">
        <v>704</v>
      </c>
      <c r="S19" s="16" t="s">
        <v>60</v>
      </c>
      <c r="T19" s="16" t="s">
        <v>705</v>
      </c>
      <c r="U19" s="16" t="s">
        <v>22</v>
      </c>
      <c r="V19" s="16" t="s">
        <v>21</v>
      </c>
    </row>
    <row r="20" spans="2:22" x14ac:dyDescent="0.25">
      <c r="B20" s="15"/>
      <c r="D20" s="6" t="s">
        <v>175</v>
      </c>
      <c r="E20" s="3">
        <f>'Whole State'!P20</f>
        <v>0</v>
      </c>
      <c r="F20" s="3" t="str">
        <f>_xlfn.IFNA(VLOOKUP(D20, west_Region_Airports_Table[[#All],[COUNTY]:[Current Planner]], 5, FALSE), "")</f>
        <v/>
      </c>
      <c r="H20" s="6" t="s">
        <v>476</v>
      </c>
      <c r="I20" s="3">
        <f>'Whole State'!V59</f>
        <v>1</v>
      </c>
      <c r="J20" s="3" t="str">
        <f>_xlfn.IFNA(VLOOKUP(H20, west_Region_Airports_Table[[#All],[COUNTY]:[Current Planner]], 5, FALSE), "")</f>
        <v>Dakota Shaw</v>
      </c>
      <c r="L20" s="6" t="s">
        <v>177</v>
      </c>
      <c r="M20" s="3">
        <f>'Whole State'!Y20</f>
        <v>1</v>
      </c>
      <c r="N20" s="3" t="str">
        <f>_xlfn.IFNA(VLOOKUP(L20, west_Region_Airports_Table[[#All],[COUNTY]:[Current Planner]], 5, FALSE), "")</f>
        <v>Dakota Shaw</v>
      </c>
      <c r="P20" s="16" t="s">
        <v>1127</v>
      </c>
      <c r="Q20" s="16" t="s">
        <v>1128</v>
      </c>
      <c r="R20" s="16" t="s">
        <v>704</v>
      </c>
      <c r="S20" s="16" t="s">
        <v>60</v>
      </c>
      <c r="T20" s="16" t="s">
        <v>1129</v>
      </c>
      <c r="U20" s="16" t="s">
        <v>22</v>
      </c>
      <c r="V20" s="16" t="s">
        <v>21</v>
      </c>
    </row>
    <row r="21" spans="2:22" x14ac:dyDescent="0.25">
      <c r="B21" s="15"/>
      <c r="D21" s="9" t="s">
        <v>183</v>
      </c>
      <c r="E21" s="3">
        <f>'Whole State'!P21</f>
        <v>1</v>
      </c>
      <c r="F21" s="3" t="str">
        <f>_xlfn.IFNA(VLOOKUP(D21, west_Region_Airports_Table[[#All],[COUNTY]:[Current Planner]], 5, FALSE), "")</f>
        <v>Dakota Shaw</v>
      </c>
      <c r="H21" s="6" t="s">
        <v>485</v>
      </c>
      <c r="I21" s="3">
        <f>'Whole State'!V60</f>
        <v>1</v>
      </c>
      <c r="J21" s="3" t="str">
        <f>_xlfn.IFNA(VLOOKUP(H21, west_Region_Airports_Table[[#All],[COUNTY]:[Current Planner]], 5, FALSE), "")</f>
        <v>Dakota Shaw</v>
      </c>
      <c r="L21" s="9" t="s">
        <v>185</v>
      </c>
      <c r="M21" s="3">
        <f>'Whole State'!Y21</f>
        <v>1</v>
      </c>
      <c r="N21" s="3" t="str">
        <f>_xlfn.IFNA(VLOOKUP(L21, west_Region_Airports_Table[[#All],[COUNTY]:[Current Planner]], 5, FALSE), "")</f>
        <v>Dakota Shaw</v>
      </c>
      <c r="P21" s="16" t="s">
        <v>1181</v>
      </c>
      <c r="Q21" s="16" t="s">
        <v>1182</v>
      </c>
      <c r="R21" s="16" t="s">
        <v>1183</v>
      </c>
      <c r="S21" s="16" t="s">
        <v>60</v>
      </c>
      <c r="T21" s="16" t="s">
        <v>1184</v>
      </c>
      <c r="U21" s="16" t="s">
        <v>22</v>
      </c>
      <c r="V21" s="16" t="s">
        <v>21</v>
      </c>
    </row>
    <row r="22" spans="2:22" x14ac:dyDescent="0.25">
      <c r="B22" s="15"/>
      <c r="D22" s="6" t="s">
        <v>192</v>
      </c>
      <c r="E22" s="3">
        <f>'Whole State'!P22</f>
        <v>0</v>
      </c>
      <c r="F22" s="3" t="str">
        <f>_xlfn.IFNA(VLOOKUP(D22, west_Region_Airports_Table[[#All],[COUNTY]:[Current Planner]], 5, FALSE), "")</f>
        <v/>
      </c>
      <c r="H22" s="6" t="s">
        <v>494</v>
      </c>
      <c r="I22" s="3">
        <f>'Whole State'!V61</f>
        <v>1</v>
      </c>
      <c r="J22" s="3" t="str">
        <f>_xlfn.IFNA(VLOOKUP(H22, west_Region_Airports_Table[[#All],[COUNTY]:[Current Planner]], 5, FALSE), "")</f>
        <v>Dakota Shaw</v>
      </c>
      <c r="L22" s="6" t="s">
        <v>195</v>
      </c>
      <c r="M22" s="3">
        <f>'Whole State'!Y22</f>
        <v>1</v>
      </c>
      <c r="N22" s="3" t="str">
        <f>_xlfn.IFNA(VLOOKUP(L22, west_Region_Airports_Table[[#All],[COUNTY]:[Current Planner]], 5, FALSE), "")</f>
        <v>Dakota Shaw</v>
      </c>
      <c r="P22" s="16" t="s">
        <v>313</v>
      </c>
      <c r="Q22" s="16" t="s">
        <v>314</v>
      </c>
      <c r="R22" s="16" t="s">
        <v>315</v>
      </c>
      <c r="S22" s="16" t="s">
        <v>60</v>
      </c>
      <c r="T22" s="16" t="s">
        <v>316</v>
      </c>
      <c r="U22" s="16" t="s">
        <v>22</v>
      </c>
      <c r="V22" s="16" t="s">
        <v>21</v>
      </c>
    </row>
    <row r="23" spans="2:22" x14ac:dyDescent="0.25">
      <c r="B23" s="15"/>
      <c r="D23" s="6" t="s">
        <v>202</v>
      </c>
      <c r="E23" s="3">
        <f>'Whole State'!P23</f>
        <v>1</v>
      </c>
      <c r="F23" s="3" t="str">
        <f>_xlfn.IFNA(VLOOKUP(D23, west_Region_Airports_Table[[#All],[COUNTY]:[Current Planner]], 5, FALSE), "")</f>
        <v>Dakota Shaw</v>
      </c>
      <c r="H23" s="6" t="s">
        <v>503</v>
      </c>
      <c r="I23" s="3">
        <f>'Whole State'!V62</f>
        <v>1</v>
      </c>
      <c r="J23" s="3" t="str">
        <f>_xlfn.IFNA(VLOOKUP(H23, west_Region_Airports_Table[[#All],[COUNTY]:[Current Planner]], 5, FALSE), "")</f>
        <v>Dakota Shaw</v>
      </c>
      <c r="L23" s="6" t="s">
        <v>204</v>
      </c>
      <c r="M23" s="3">
        <f>'Whole State'!Y23</f>
        <v>1</v>
      </c>
      <c r="N23" s="3" t="str">
        <f>_xlfn.IFNA(VLOOKUP(L23, west_Region_Airports_Table[[#All],[COUNTY]:[Current Planner]], 5, FALSE), "")</f>
        <v>Dakota Shaw</v>
      </c>
      <c r="P23" s="16" t="s">
        <v>731</v>
      </c>
      <c r="Q23" s="16" t="s">
        <v>732</v>
      </c>
      <c r="R23" s="16" t="s">
        <v>733</v>
      </c>
      <c r="S23" s="16" t="s">
        <v>60</v>
      </c>
      <c r="T23" s="16" t="s">
        <v>734</v>
      </c>
      <c r="U23" s="16" t="s">
        <v>22</v>
      </c>
      <c r="V23" s="16" t="s">
        <v>21</v>
      </c>
    </row>
    <row r="24" spans="2:22" x14ac:dyDescent="0.25">
      <c r="B24" s="15"/>
      <c r="D24" s="6" t="s">
        <v>211</v>
      </c>
      <c r="E24" s="3">
        <f>'Whole State'!P24</f>
        <v>2</v>
      </c>
      <c r="F24" s="3" t="str">
        <f>_xlfn.IFNA(VLOOKUP(D24, west_Region_Airports_Table[[#All],[COUNTY]:[Current Planner]], 5, FALSE), "")</f>
        <v>Dakota Shaw</v>
      </c>
      <c r="H24" s="6" t="s">
        <v>510</v>
      </c>
      <c r="I24" s="3">
        <f>'Whole State'!V63</f>
        <v>1</v>
      </c>
      <c r="J24" s="3" t="str">
        <f>_xlfn.IFNA(VLOOKUP(H24, west_Region_Airports_Table[[#All],[COUNTY]:[Current Planner]], 5, FALSE), "")</f>
        <v>Dakota Shaw</v>
      </c>
      <c r="L24" s="6" t="s">
        <v>213</v>
      </c>
      <c r="M24" s="3">
        <f>'Whole State'!Y24</f>
        <v>1</v>
      </c>
      <c r="N24" s="3" t="str">
        <f>_xlfn.IFNA(VLOOKUP(L24, west_Region_Airports_Table[[#All],[COUNTY]:[Current Planner]], 5, FALSE), "")</f>
        <v>Dakota Shaw</v>
      </c>
      <c r="P24" s="16" t="s">
        <v>987</v>
      </c>
      <c r="Q24" s="16" t="s">
        <v>988</v>
      </c>
      <c r="R24" s="16" t="s">
        <v>894</v>
      </c>
      <c r="S24" s="16" t="s">
        <v>60</v>
      </c>
      <c r="T24" s="16" t="s">
        <v>989</v>
      </c>
      <c r="U24" s="16" t="s">
        <v>22</v>
      </c>
      <c r="V24" s="16" t="s">
        <v>21</v>
      </c>
    </row>
    <row r="25" spans="2:22" x14ac:dyDescent="0.25">
      <c r="B25" s="15"/>
      <c r="D25" s="6" t="s">
        <v>220</v>
      </c>
      <c r="E25" s="3">
        <f>'Whole State'!P25</f>
        <v>2</v>
      </c>
      <c r="F25" s="3" t="str">
        <f>_xlfn.IFNA(VLOOKUP(D25, west_Region_Airports_Table[[#All],[COUNTY]:[Current Planner]], 5, FALSE), "")</f>
        <v>Dakota Shaw</v>
      </c>
      <c r="H25" s="6" t="s">
        <v>1418</v>
      </c>
      <c r="I25" s="3">
        <f>'Whole State'!V54</f>
        <v>1</v>
      </c>
      <c r="J25" s="3" t="str">
        <f>_xlfn.IFNA(VLOOKUP(H25, west_Region_Airports_Table[[#All],[COUNTY]:[Current Planner]], 5, FALSE), "")</f>
        <v>Dakota Shaw</v>
      </c>
      <c r="L25" s="6" t="s">
        <v>222</v>
      </c>
      <c r="M25" s="3">
        <f>'Whole State'!Y25</f>
        <v>1</v>
      </c>
      <c r="N25" s="3" t="str">
        <f>_xlfn.IFNA(VLOOKUP(L25, west_Region_Airports_Table[[#All],[COUNTY]:[Current Planner]], 5, FALSE), "")</f>
        <v>Dakota Shaw</v>
      </c>
      <c r="P25" s="16" t="s">
        <v>1003</v>
      </c>
      <c r="Q25" s="16" t="s">
        <v>1004</v>
      </c>
      <c r="R25" s="16" t="s">
        <v>1005</v>
      </c>
      <c r="S25" s="16" t="s">
        <v>60</v>
      </c>
      <c r="T25" s="16" t="s">
        <v>1006</v>
      </c>
      <c r="U25" s="16" t="s">
        <v>22</v>
      </c>
      <c r="V25" s="16" t="s">
        <v>21</v>
      </c>
    </row>
    <row r="26" spans="2:22" x14ac:dyDescent="0.25">
      <c r="B26" s="15"/>
      <c r="D26" s="6" t="s">
        <v>229</v>
      </c>
      <c r="E26" s="3">
        <f>'Whole State'!P26</f>
        <v>1</v>
      </c>
      <c r="F26" s="3" t="str">
        <f>_xlfn.IFNA(VLOOKUP(D26, west_Region_Airports_Table[[#All],[COUNTY]:[Current Planner]], 5, FALSE), "")</f>
        <v>Dakota Shaw</v>
      </c>
      <c r="H26" s="6" t="s">
        <v>516</v>
      </c>
      <c r="I26" s="3">
        <f>'Whole State'!V64</f>
        <v>1</v>
      </c>
      <c r="J26" s="3" t="str">
        <f>_xlfn.IFNA(VLOOKUP(H26, west_Region_Airports_Table[[#All],[COUNTY]:[Current Planner]], 5, FALSE), "")</f>
        <v>Dakota Shaw</v>
      </c>
      <c r="L26" s="6" t="s">
        <v>232</v>
      </c>
      <c r="M26" s="3">
        <f>'Whole State'!Y26</f>
        <v>1</v>
      </c>
      <c r="N26" s="3" t="str">
        <f>_xlfn.IFNA(VLOOKUP(L26, west_Region_Airports_Table[[#All],[COUNTY]:[Current Planner]], 5, FALSE), "")</f>
        <v>Dakota Shaw</v>
      </c>
      <c r="P26" s="16" t="s">
        <v>990</v>
      </c>
      <c r="Q26" s="16" t="s">
        <v>991</v>
      </c>
      <c r="R26" s="16" t="s">
        <v>992</v>
      </c>
      <c r="S26" s="16" t="s">
        <v>60</v>
      </c>
      <c r="T26" s="16" t="s">
        <v>993</v>
      </c>
      <c r="U26" s="16" t="s">
        <v>22</v>
      </c>
      <c r="V26" s="16" t="s">
        <v>21</v>
      </c>
    </row>
    <row r="27" spans="2:22" x14ac:dyDescent="0.25">
      <c r="B27" s="15"/>
      <c r="D27" s="6" t="s">
        <v>238</v>
      </c>
      <c r="E27" s="3">
        <f>'Whole State'!P27</f>
        <v>1</v>
      </c>
      <c r="F27" s="3" t="str">
        <f>_xlfn.IFNA(VLOOKUP(D27, west_Region_Airports_Table[[#All],[COUNTY]:[Current Planner]], 5, FALSE), "")</f>
        <v>Dakota Shaw</v>
      </c>
      <c r="H27" s="6" t="s">
        <v>522</v>
      </c>
      <c r="I27" s="3">
        <f>'Whole State'!V65</f>
        <v>1</v>
      </c>
      <c r="J27" s="3" t="str">
        <f>_xlfn.IFNA(VLOOKUP(H27, west_Region_Airports_Table[[#All],[COUNTY]:[Current Planner]], 5, FALSE), "")</f>
        <v>Dakota Shaw</v>
      </c>
      <c r="L27" s="6" t="s">
        <v>240</v>
      </c>
      <c r="M27" s="3">
        <f>'Whole State'!Y27</f>
        <v>1</v>
      </c>
      <c r="N27" s="3" t="str">
        <f>_xlfn.IFNA(VLOOKUP(L27, west_Region_Airports_Table[[#All],[COUNTY]:[Current Planner]], 5, FALSE), "")</f>
        <v>Dakota Shaw</v>
      </c>
      <c r="P27" s="16" t="s">
        <v>617</v>
      </c>
      <c r="Q27" s="16" t="s">
        <v>618</v>
      </c>
      <c r="R27" s="16" t="s">
        <v>619</v>
      </c>
      <c r="S27" s="16" t="s">
        <v>60</v>
      </c>
      <c r="T27" s="16" t="s">
        <v>620</v>
      </c>
      <c r="U27" s="16" t="s">
        <v>22</v>
      </c>
      <c r="V27" s="16" t="s">
        <v>21</v>
      </c>
    </row>
    <row r="28" spans="2:22" x14ac:dyDescent="0.25">
      <c r="B28" s="15"/>
      <c r="D28" s="6" t="s">
        <v>245</v>
      </c>
      <c r="E28" s="3">
        <f>'Whole State'!P28</f>
        <v>1</v>
      </c>
      <c r="F28" s="3" t="str">
        <f>_xlfn.IFNA(VLOOKUP(D28, west_Region_Airports_Table[[#All],[COUNTY]:[Current Planner]], 5, FALSE), "")</f>
        <v>Dakota Shaw</v>
      </c>
      <c r="H28" s="6" t="s">
        <v>529</v>
      </c>
      <c r="I28" s="3">
        <f>'Whole State'!V66</f>
        <v>2</v>
      </c>
      <c r="J28" s="3" t="str">
        <f>_xlfn.IFNA(VLOOKUP(H28, west_Region_Airports_Table[[#All],[COUNTY]:[Current Planner]], 5, FALSE), "")</f>
        <v>Dakota Shaw</v>
      </c>
      <c r="L28" s="17" t="s">
        <v>63</v>
      </c>
      <c r="M28" s="18">
        <f>SUM(M16:M27)</f>
        <v>11</v>
      </c>
      <c r="N28" s="18"/>
      <c r="P28" s="16" t="s">
        <v>59</v>
      </c>
      <c r="Q28" s="16" t="s">
        <v>60</v>
      </c>
      <c r="R28" s="16" t="s">
        <v>61</v>
      </c>
      <c r="S28" s="16" t="s">
        <v>60</v>
      </c>
      <c r="T28" s="16" t="s">
        <v>62</v>
      </c>
      <c r="U28" s="16" t="s">
        <v>22</v>
      </c>
      <c r="V28" s="16" t="s">
        <v>21</v>
      </c>
    </row>
    <row r="29" spans="2:22" x14ac:dyDescent="0.25">
      <c r="B29" s="15"/>
      <c r="D29" s="6" t="s">
        <v>253</v>
      </c>
      <c r="E29" s="3">
        <f>'Whole State'!P29</f>
        <v>2</v>
      </c>
      <c r="F29" s="3" t="str">
        <f>_xlfn.IFNA(VLOOKUP(D29, west_Region_Airports_Table[[#All],[COUNTY]:[Current Planner]], 5, FALSE), "")</f>
        <v>Dakota Shaw</v>
      </c>
      <c r="H29" s="6" t="s">
        <v>535</v>
      </c>
      <c r="I29" s="3">
        <f>'Whole State'!V67</f>
        <v>1</v>
      </c>
      <c r="J29" s="3" t="str">
        <f>_xlfn.IFNA(VLOOKUP(H29, west_Region_Airports_Table[[#All],[COUNTY]:[Current Planner]], 5, FALSE), "")</f>
        <v>Dakota Shaw</v>
      </c>
      <c r="P29" s="16" t="s">
        <v>1144</v>
      </c>
      <c r="Q29" s="16" t="s">
        <v>1145</v>
      </c>
      <c r="R29" s="16" t="s">
        <v>582</v>
      </c>
      <c r="S29" s="16" t="s">
        <v>60</v>
      </c>
      <c r="T29" s="16" t="s">
        <v>1145</v>
      </c>
      <c r="U29" s="16" t="s">
        <v>22</v>
      </c>
      <c r="V29" s="16" t="s">
        <v>21</v>
      </c>
    </row>
    <row r="30" spans="2:22" ht="18" thickBot="1" x14ac:dyDescent="0.35">
      <c r="D30" s="6" t="s">
        <v>261</v>
      </c>
      <c r="E30" s="3">
        <f>'Whole State'!P30</f>
        <v>2</v>
      </c>
      <c r="F30" s="3" t="str">
        <f>_xlfn.IFNA(VLOOKUP(D30, west_Region_Airports_Table[[#All],[COUNTY]:[Current Planner]], 5, FALSE), "")</f>
        <v>Dakota Shaw</v>
      </c>
      <c r="H30" s="6" t="s">
        <v>541</v>
      </c>
      <c r="I30" s="3">
        <f>'Whole State'!V68</f>
        <v>1</v>
      </c>
      <c r="J30" s="3" t="str">
        <f>_xlfn.IFNA(VLOOKUP(H30, west_Region_Airports_Table[[#All],[COUNTY]:[Current Planner]], 5, FALSE), "")</f>
        <v>Dakota Shaw</v>
      </c>
      <c r="L30" s="97" t="s">
        <v>110</v>
      </c>
      <c r="M30" s="97"/>
      <c r="N30" s="97"/>
      <c r="P30" s="16" t="s">
        <v>1098</v>
      </c>
      <c r="Q30" s="16" t="s">
        <v>1099</v>
      </c>
      <c r="R30" s="16" t="s">
        <v>1100</v>
      </c>
      <c r="S30" s="16" t="s">
        <v>156</v>
      </c>
      <c r="T30" s="16" t="s">
        <v>1101</v>
      </c>
      <c r="U30" s="16" t="s">
        <v>22</v>
      </c>
      <c r="V30" s="16" t="s">
        <v>21</v>
      </c>
    </row>
    <row r="31" spans="2:22" ht="16.5" thickTop="1" thickBot="1" x14ac:dyDescent="0.3">
      <c r="D31" s="6" t="s">
        <v>269</v>
      </c>
      <c r="E31" s="3">
        <f>'Whole State'!P31</f>
        <v>1</v>
      </c>
      <c r="F31" s="3" t="str">
        <f>_xlfn.IFNA(VLOOKUP(D31, west_Region_Airports_Table[[#All],[COUNTY]:[Current Planner]], 5, FALSE), "")</f>
        <v>Dakota Shaw</v>
      </c>
      <c r="H31" s="6" t="s">
        <v>460</v>
      </c>
      <c r="I31" s="3">
        <f>'Whole State'!V69</f>
        <v>1</v>
      </c>
      <c r="J31" s="3" t="str">
        <f>_xlfn.IFNA(VLOOKUP(H31, west_Region_Airports_Table[[#All],[COUNTY]:[Current Planner]], 5, FALSE), "")</f>
        <v>Dakota Shaw</v>
      </c>
      <c r="L31" s="74" t="s">
        <v>10</v>
      </c>
      <c r="M31" s="74" t="s">
        <v>15</v>
      </c>
      <c r="N31" s="74" t="s">
        <v>0</v>
      </c>
      <c r="P31" s="16" t="s">
        <v>947</v>
      </c>
      <c r="Q31" s="16" t="s">
        <v>948</v>
      </c>
      <c r="R31" s="16" t="s">
        <v>815</v>
      </c>
      <c r="S31" s="16" t="s">
        <v>156</v>
      </c>
      <c r="T31" s="16" t="s">
        <v>949</v>
      </c>
      <c r="U31" s="16" t="s">
        <v>1408</v>
      </c>
      <c r="V31" s="16" t="s">
        <v>21</v>
      </c>
    </row>
    <row r="32" spans="2:22" x14ac:dyDescent="0.25">
      <c r="D32" s="6" t="s">
        <v>276</v>
      </c>
      <c r="E32" s="3">
        <f>'Whole State'!P32</f>
        <v>1</v>
      </c>
      <c r="F32" s="3" t="str">
        <f>_xlfn.IFNA(VLOOKUP(D32, west_Region_Airports_Table[[#All],[COUNTY]:[Current Planner]], 5, FALSE), "")</f>
        <v>Dakota Shaw</v>
      </c>
      <c r="H32" s="6" t="s">
        <v>551</v>
      </c>
      <c r="I32" s="3">
        <f>'Whole State'!V70</f>
        <v>1</v>
      </c>
      <c r="J32" s="3" t="str">
        <f>_xlfn.IFNA(VLOOKUP(H32, west_Region_Airports_Table[[#All],[COUNTY]:[Current Planner]], 5, FALSE), "")</f>
        <v>Dakota Shaw</v>
      </c>
      <c r="L32" s="6" t="s">
        <v>126</v>
      </c>
      <c r="M32" s="3">
        <f>'Whole State'!V14</f>
        <v>2</v>
      </c>
      <c r="N32" s="3" t="str">
        <f>_xlfn.IFNA(VLOOKUP(L32, west_Region_Airports_Table[[#All],[COUNTY]:[Current Planner]], 5, FALSE), "")</f>
        <v>Dakota Shaw</v>
      </c>
      <c r="P32" s="16" t="s">
        <v>976</v>
      </c>
      <c r="Q32" s="16" t="s">
        <v>977</v>
      </c>
      <c r="R32" s="16" t="s">
        <v>978</v>
      </c>
      <c r="S32" s="16" t="s">
        <v>156</v>
      </c>
      <c r="T32" s="16" t="s">
        <v>979</v>
      </c>
      <c r="U32" s="16" t="s">
        <v>22</v>
      </c>
      <c r="V32" s="16" t="s">
        <v>21</v>
      </c>
    </row>
    <row r="33" spans="3:22" x14ac:dyDescent="0.25">
      <c r="D33" s="6" t="s">
        <v>285</v>
      </c>
      <c r="E33" s="3">
        <f>'Whole State'!P33</f>
        <v>0</v>
      </c>
      <c r="F33" s="3" t="str">
        <f>_xlfn.IFNA(VLOOKUP(D33, west_Region_Airports_Table[[#All],[COUNTY]:[Current Planner]], 5, FALSE), "")</f>
        <v/>
      </c>
      <c r="H33" s="6" t="s">
        <v>555</v>
      </c>
      <c r="I33" s="3">
        <f>'Whole State'!V71</f>
        <v>0</v>
      </c>
      <c r="J33" s="3" t="str">
        <f>_xlfn.IFNA(VLOOKUP(H33, west_Region_Airports_Table[[#All],[COUNTY]:[Current Planner]], 5, FALSE), "")</f>
        <v/>
      </c>
      <c r="L33" s="6" t="s">
        <v>134</v>
      </c>
      <c r="M33" s="3">
        <f>'Whole State'!V15</f>
        <v>1</v>
      </c>
      <c r="N33" s="3" t="str">
        <f>_xlfn.IFNA(VLOOKUP(L33, west_Region_Airports_Table[[#All],[COUNTY]:[Current Planner]], 5, FALSE), "")</f>
        <v>Dakota Shaw</v>
      </c>
      <c r="O33" s="15"/>
      <c r="P33" s="16" t="s">
        <v>349</v>
      </c>
      <c r="Q33" s="16" t="s">
        <v>156</v>
      </c>
      <c r="R33" s="16" t="s">
        <v>156</v>
      </c>
      <c r="S33" s="16" t="s">
        <v>156</v>
      </c>
      <c r="T33" s="16" t="s">
        <v>350</v>
      </c>
      <c r="U33" s="16" t="s">
        <v>22</v>
      </c>
      <c r="V33" s="16" t="s">
        <v>21</v>
      </c>
    </row>
    <row r="34" spans="3:22" x14ac:dyDescent="0.25">
      <c r="D34" s="6" t="s">
        <v>293</v>
      </c>
      <c r="E34" s="3">
        <f>'Whole State'!P34</f>
        <v>1</v>
      </c>
      <c r="F34" s="3" t="str">
        <f>_xlfn.IFNA(VLOOKUP(D34, west_Region_Airports_Table[[#All],[COUNTY]:[Current Planner]], 5, FALSE), "")</f>
        <v>Dakota Shaw</v>
      </c>
      <c r="H34" s="6" t="s">
        <v>559</v>
      </c>
      <c r="I34" s="3">
        <f>'Whole State'!V72</f>
        <v>1</v>
      </c>
      <c r="J34" s="3" t="str">
        <f>_xlfn.IFNA(VLOOKUP(H34, west_Region_Airports_Table[[#All],[COUNTY]:[Current Planner]], 5, FALSE), "")</f>
        <v>Dakota Shaw</v>
      </c>
      <c r="L34" s="6" t="s">
        <v>110</v>
      </c>
      <c r="M34" s="3">
        <f>'Whole State'!V16</f>
        <v>1</v>
      </c>
      <c r="N34" s="3" t="str">
        <f>_xlfn.IFNA(VLOOKUP(L34, west_Region_Airports_Table[[#All],[COUNTY]:[Current Planner]], 5, FALSE), "")</f>
        <v>Dakota Shaw</v>
      </c>
      <c r="O34" s="15"/>
      <c r="P34" s="16" t="s">
        <v>360</v>
      </c>
      <c r="Q34" s="16" t="s">
        <v>361</v>
      </c>
      <c r="R34" s="16" t="s">
        <v>362</v>
      </c>
      <c r="S34" s="16" t="s">
        <v>156</v>
      </c>
      <c r="T34" s="16" t="s">
        <v>363</v>
      </c>
      <c r="U34" s="16" t="s">
        <v>22</v>
      </c>
      <c r="V34" s="16" t="s">
        <v>21</v>
      </c>
    </row>
    <row r="35" spans="3:22" x14ac:dyDescent="0.25">
      <c r="D35" s="6" t="s">
        <v>301</v>
      </c>
      <c r="E35" s="3">
        <f>'Whole State'!P35</f>
        <v>1</v>
      </c>
      <c r="F35" s="3" t="str">
        <f>_xlfn.IFNA(VLOOKUP(D35, west_Region_Airports_Table[[#All],[COUNTY]:[Current Planner]], 5, FALSE), "")</f>
        <v>Dakota Shaw</v>
      </c>
      <c r="H35" s="6" t="s">
        <v>563</v>
      </c>
      <c r="I35" s="3">
        <f>'Whole State'!V73</f>
        <v>1</v>
      </c>
      <c r="J35" s="3" t="str">
        <f>_xlfn.IFNA(VLOOKUP(H35, west_Region_Airports_Table[[#All],[COUNTY]:[Current Planner]], 5, FALSE), "")</f>
        <v>Dakota Shaw</v>
      </c>
      <c r="L35" s="6" t="s">
        <v>150</v>
      </c>
      <c r="M35" s="3">
        <f>'Whole State'!V17</f>
        <v>1</v>
      </c>
      <c r="N35" s="3" t="str">
        <f>_xlfn.IFNA(VLOOKUP(L35, west_Region_Airports_Table[[#All],[COUNTY]:[Current Planner]], 5, FALSE), "")</f>
        <v>Dakota Shaw</v>
      </c>
      <c r="P35" s="16" t="s">
        <v>1041</v>
      </c>
      <c r="Q35" s="16" t="s">
        <v>1042</v>
      </c>
      <c r="R35" s="16" t="s">
        <v>1043</v>
      </c>
      <c r="S35" s="16" t="s">
        <v>156</v>
      </c>
      <c r="T35" s="16" t="s">
        <v>1044</v>
      </c>
      <c r="U35" s="16" t="s">
        <v>22</v>
      </c>
      <c r="V35" s="16" t="s">
        <v>21</v>
      </c>
    </row>
    <row r="36" spans="3:22" x14ac:dyDescent="0.25">
      <c r="D36" s="6" t="s">
        <v>309</v>
      </c>
      <c r="E36" s="3">
        <f>'Whole State'!P36</f>
        <v>0</v>
      </c>
      <c r="F36" s="3" t="str">
        <f>_xlfn.IFNA(VLOOKUP(D36, west_Region_Airports_Table[[#All],[COUNTY]:[Current Planner]], 5, FALSE), "")</f>
        <v/>
      </c>
      <c r="H36" s="6" t="s">
        <v>444</v>
      </c>
      <c r="I36" s="3">
        <f>'Whole State'!V74</f>
        <v>2</v>
      </c>
      <c r="J36" s="3" t="str">
        <f>_xlfn.IFNA(VLOOKUP(H36, west_Region_Airports_Table[[#All],[COUNTY]:[Current Planner]], 5, FALSE), "")</f>
        <v>Dakota Shaw</v>
      </c>
      <c r="L36" s="6" t="s">
        <v>159</v>
      </c>
      <c r="M36" s="3">
        <f>'Whole State'!V18</f>
        <v>0</v>
      </c>
      <c r="N36" s="3" t="str">
        <f>_xlfn.IFNA(VLOOKUP(L36, west_Region_Airports_Table[[#All],[COUNTY]:[Current Planner]], 5, FALSE), "")</f>
        <v/>
      </c>
      <c r="O36" s="15"/>
      <c r="P36" s="16" t="s">
        <v>1197</v>
      </c>
      <c r="Q36" s="16" t="s">
        <v>1198</v>
      </c>
      <c r="R36" s="16" t="s">
        <v>1199</v>
      </c>
      <c r="S36" s="16" t="s">
        <v>156</v>
      </c>
      <c r="T36" s="16" t="s">
        <v>1200</v>
      </c>
      <c r="U36" s="16" t="s">
        <v>22</v>
      </c>
      <c r="V36" s="16" t="s">
        <v>21</v>
      </c>
    </row>
    <row r="37" spans="3:22" x14ac:dyDescent="0.25">
      <c r="D37" s="17" t="s">
        <v>63</v>
      </c>
      <c r="E37" s="18">
        <f>SUM(E20:E36)</f>
        <v>17</v>
      </c>
      <c r="F37" s="18"/>
      <c r="H37" s="17" t="s">
        <v>63</v>
      </c>
      <c r="I37" s="18">
        <f>SUM(I20:I36)</f>
        <v>18</v>
      </c>
      <c r="J37" s="18"/>
      <c r="L37" s="6" t="s">
        <v>167</v>
      </c>
      <c r="M37" s="3">
        <f>'Whole State'!V19</f>
        <v>2</v>
      </c>
      <c r="N37" s="3" t="str">
        <f>_xlfn.IFNA(VLOOKUP(L37, west_Region_Airports_Table[[#All],[COUNTY]:[Current Planner]], 5, FALSE), "")</f>
        <v>Dakota Shaw</v>
      </c>
      <c r="P37" s="16" t="s">
        <v>896</v>
      </c>
      <c r="Q37" s="16" t="s">
        <v>897</v>
      </c>
      <c r="R37" s="16" t="s">
        <v>898</v>
      </c>
      <c r="S37" s="16" t="s">
        <v>156</v>
      </c>
      <c r="T37" s="16" t="s">
        <v>899</v>
      </c>
      <c r="U37" s="16" t="s">
        <v>22</v>
      </c>
      <c r="V37" s="16" t="s">
        <v>21</v>
      </c>
    </row>
    <row r="38" spans="3:22" x14ac:dyDescent="0.25">
      <c r="L38" s="17" t="s">
        <v>63</v>
      </c>
      <c r="M38" s="18">
        <f>SUM(M32:M37)</f>
        <v>7</v>
      </c>
      <c r="N38" s="18"/>
      <c r="P38" s="16" t="s">
        <v>813</v>
      </c>
      <c r="Q38" s="16" t="s">
        <v>814</v>
      </c>
      <c r="R38" s="16" t="s">
        <v>815</v>
      </c>
      <c r="S38" s="16" t="s">
        <v>156</v>
      </c>
      <c r="T38" s="16" t="s">
        <v>816</v>
      </c>
      <c r="U38" s="16" t="s">
        <v>1408</v>
      </c>
      <c r="V38" s="16" t="s">
        <v>21</v>
      </c>
    </row>
    <row r="39" spans="3:22" x14ac:dyDescent="0.25">
      <c r="L39" s="15"/>
      <c r="M39" s="15"/>
      <c r="N39" s="15"/>
      <c r="O39" s="15"/>
      <c r="P39" s="16" t="s">
        <v>1207</v>
      </c>
      <c r="Q39" s="16" t="s">
        <v>1100</v>
      </c>
      <c r="R39" s="16" t="s">
        <v>1100</v>
      </c>
      <c r="S39" s="16" t="s">
        <v>156</v>
      </c>
      <c r="T39" s="16" t="s">
        <v>1208</v>
      </c>
      <c r="U39" s="16" t="s">
        <v>22</v>
      </c>
      <c r="V39" s="16" t="s">
        <v>21</v>
      </c>
    </row>
    <row r="40" spans="3:22" x14ac:dyDescent="0.25">
      <c r="L40" s="15"/>
      <c r="M40" s="15"/>
      <c r="N40" s="15"/>
      <c r="P40" s="16" t="s">
        <v>543</v>
      </c>
      <c r="Q40" s="16" t="s">
        <v>544</v>
      </c>
      <c r="R40" s="16" t="s">
        <v>545</v>
      </c>
      <c r="S40" s="16" t="s">
        <v>52</v>
      </c>
      <c r="T40" s="16" t="s">
        <v>546</v>
      </c>
      <c r="U40" s="16" t="s">
        <v>1408</v>
      </c>
      <c r="V40" s="16" t="s">
        <v>21</v>
      </c>
    </row>
    <row r="41" spans="3:22" x14ac:dyDescent="0.25">
      <c r="L41" s="15"/>
      <c r="M41" s="15"/>
      <c r="N41" s="15"/>
      <c r="P41" s="16" t="s">
        <v>1419</v>
      </c>
      <c r="Q41" s="16" t="s">
        <v>832</v>
      </c>
      <c r="R41" s="16" t="s">
        <v>51</v>
      </c>
      <c r="S41" s="16" t="s">
        <v>52</v>
      </c>
      <c r="T41" s="16" t="s">
        <v>833</v>
      </c>
      <c r="U41" s="16" t="s">
        <v>1408</v>
      </c>
      <c r="V41" s="16" t="s">
        <v>21</v>
      </c>
    </row>
    <row r="42" spans="3:22" x14ac:dyDescent="0.25">
      <c r="C42" s="15"/>
      <c r="D42" s="15"/>
      <c r="K42" s="15"/>
      <c r="L42" s="15"/>
      <c r="M42" s="15"/>
      <c r="P42" s="16" t="s">
        <v>607</v>
      </c>
      <c r="Q42" s="16" t="s">
        <v>608</v>
      </c>
      <c r="R42" s="16" t="s">
        <v>52</v>
      </c>
      <c r="S42" s="16" t="s">
        <v>52</v>
      </c>
      <c r="T42" s="16" t="s">
        <v>608</v>
      </c>
      <c r="U42" s="16" t="s">
        <v>1408</v>
      </c>
      <c r="V42" s="16" t="s">
        <v>21</v>
      </c>
    </row>
    <row r="43" spans="3:22" x14ac:dyDescent="0.25">
      <c r="C43" s="15"/>
      <c r="D43" s="15"/>
      <c r="K43" s="15"/>
      <c r="L43" s="15"/>
      <c r="M43" s="15"/>
      <c r="N43" s="15"/>
      <c r="P43" s="16" t="s">
        <v>49</v>
      </c>
      <c r="Q43" s="16" t="s">
        <v>50</v>
      </c>
      <c r="R43" s="16" t="s">
        <v>51</v>
      </c>
      <c r="S43" s="16" t="s">
        <v>52</v>
      </c>
      <c r="T43" s="16" t="s">
        <v>53</v>
      </c>
      <c r="U43" s="16" t="s">
        <v>1408</v>
      </c>
      <c r="V43" s="16" t="s">
        <v>21</v>
      </c>
    </row>
    <row r="44" spans="3:22" x14ac:dyDescent="0.25">
      <c r="C44" s="15"/>
      <c r="D44" s="15"/>
      <c r="K44" s="15"/>
      <c r="L44" s="15"/>
      <c r="M44" s="15"/>
      <c r="N44" s="15"/>
      <c r="P44" s="16" t="s">
        <v>874</v>
      </c>
      <c r="Q44" s="16" t="s">
        <v>875</v>
      </c>
      <c r="R44" s="16" t="s">
        <v>876</v>
      </c>
      <c r="S44" s="16" t="s">
        <v>52</v>
      </c>
      <c r="T44" s="16" t="s">
        <v>877</v>
      </c>
      <c r="U44" s="16" t="s">
        <v>1408</v>
      </c>
      <c r="V44" s="16" t="s">
        <v>21</v>
      </c>
    </row>
    <row r="45" spans="3:22" x14ac:dyDescent="0.25">
      <c r="C45" s="15"/>
      <c r="D45" s="15"/>
      <c r="K45" s="15"/>
      <c r="L45" s="15"/>
      <c r="M45" s="15"/>
      <c r="N45" s="15"/>
      <c r="P45" s="16" t="s">
        <v>1039</v>
      </c>
      <c r="Q45" s="16" t="s">
        <v>876</v>
      </c>
      <c r="R45" s="16" t="s">
        <v>876</v>
      </c>
      <c r="S45" s="16" t="s">
        <v>52</v>
      </c>
      <c r="T45" s="16" t="s">
        <v>1040</v>
      </c>
      <c r="U45" s="16" t="s">
        <v>1408</v>
      </c>
      <c r="V45" s="16" t="s">
        <v>21</v>
      </c>
    </row>
    <row r="46" spans="3:22" x14ac:dyDescent="0.25">
      <c r="C46" s="15"/>
      <c r="D46" s="15"/>
      <c r="K46" s="15"/>
      <c r="P46" s="16" t="s">
        <v>1177</v>
      </c>
      <c r="Q46" s="16" t="s">
        <v>1178</v>
      </c>
      <c r="R46" s="16" t="s">
        <v>1179</v>
      </c>
      <c r="S46" s="16" t="s">
        <v>52</v>
      </c>
      <c r="T46" s="16" t="s">
        <v>1180</v>
      </c>
      <c r="U46" s="16" t="s">
        <v>1408</v>
      </c>
      <c r="V46" s="16" t="s">
        <v>21</v>
      </c>
    </row>
    <row r="47" spans="3:22" x14ac:dyDescent="0.25">
      <c r="C47" s="15"/>
      <c r="D47" s="15"/>
      <c r="P47" s="16" t="s">
        <v>943</v>
      </c>
      <c r="Q47" s="16" t="s">
        <v>944</v>
      </c>
      <c r="R47" s="16" t="s">
        <v>945</v>
      </c>
      <c r="S47" s="16" t="s">
        <v>19</v>
      </c>
      <c r="T47" s="16" t="s">
        <v>946</v>
      </c>
      <c r="U47" s="16" t="s">
        <v>22</v>
      </c>
      <c r="V47" s="16" t="s">
        <v>21</v>
      </c>
    </row>
    <row r="48" spans="3:22" x14ac:dyDescent="0.25">
      <c r="C48" s="15"/>
      <c r="D48" s="15"/>
      <c r="P48" s="16" t="s">
        <v>16</v>
      </c>
      <c r="Q48" s="16" t="s">
        <v>17</v>
      </c>
      <c r="R48" s="16" t="s">
        <v>18</v>
      </c>
      <c r="S48" s="16" t="s">
        <v>19</v>
      </c>
      <c r="T48" s="16" t="s">
        <v>20</v>
      </c>
      <c r="U48" s="16" t="s">
        <v>22</v>
      </c>
      <c r="V48" s="16" t="s">
        <v>21</v>
      </c>
    </row>
    <row r="49" spans="3:22" x14ac:dyDescent="0.25">
      <c r="C49" s="15"/>
      <c r="D49" s="15"/>
      <c r="P49" s="16" t="s">
        <v>1170</v>
      </c>
      <c r="Q49" s="16" t="s">
        <v>1171</v>
      </c>
      <c r="R49" s="16" t="s">
        <v>1172</v>
      </c>
      <c r="S49" s="16" t="s">
        <v>19</v>
      </c>
      <c r="T49" s="16" t="s">
        <v>1173</v>
      </c>
      <c r="U49" s="16" t="s">
        <v>22</v>
      </c>
      <c r="V49" s="16" t="s">
        <v>21</v>
      </c>
    </row>
    <row r="50" spans="3:22" x14ac:dyDescent="0.25">
      <c r="C50" s="15"/>
      <c r="D50" s="15"/>
      <c r="P50" s="16" t="s">
        <v>853</v>
      </c>
      <c r="Q50" s="16" t="s">
        <v>854</v>
      </c>
      <c r="R50" s="16" t="s">
        <v>855</v>
      </c>
      <c r="S50" s="16" t="s">
        <v>19</v>
      </c>
      <c r="T50" s="16" t="s">
        <v>856</v>
      </c>
      <c r="U50" s="16" t="s">
        <v>22</v>
      </c>
      <c r="V50" s="16" t="s">
        <v>21</v>
      </c>
    </row>
    <row r="51" spans="3:22" x14ac:dyDescent="0.25">
      <c r="C51" s="15"/>
      <c r="D51" s="15"/>
      <c r="P51" s="16" t="s">
        <v>1014</v>
      </c>
      <c r="Q51" s="16" t="s">
        <v>1015</v>
      </c>
      <c r="R51" s="16" t="s">
        <v>18</v>
      </c>
      <c r="S51" s="16" t="s">
        <v>19</v>
      </c>
      <c r="T51" s="16" t="s">
        <v>1016</v>
      </c>
      <c r="U51" s="16" t="s">
        <v>22</v>
      </c>
      <c r="V51" s="16" t="s">
        <v>21</v>
      </c>
    </row>
    <row r="52" spans="3:22" x14ac:dyDescent="0.25">
      <c r="C52" s="15"/>
      <c r="D52" s="15"/>
      <c r="P52" s="16" t="s">
        <v>568</v>
      </c>
      <c r="Q52" s="16" t="s">
        <v>569</v>
      </c>
      <c r="R52" s="16" t="s">
        <v>570</v>
      </c>
      <c r="S52" s="16" t="s">
        <v>19</v>
      </c>
      <c r="T52" s="16" t="s">
        <v>571</v>
      </c>
      <c r="U52" s="16" t="s">
        <v>22</v>
      </c>
      <c r="V52" s="16" t="s">
        <v>21</v>
      </c>
    </row>
    <row r="53" spans="3:22" x14ac:dyDescent="0.25">
      <c r="C53" s="15"/>
      <c r="D53" s="15"/>
      <c r="P53" s="16" t="s">
        <v>1150</v>
      </c>
      <c r="Q53" s="16" t="s">
        <v>1151</v>
      </c>
      <c r="R53" s="16" t="s">
        <v>1152</v>
      </c>
      <c r="S53" s="16" t="s">
        <v>19</v>
      </c>
      <c r="T53" s="16" t="s">
        <v>1153</v>
      </c>
      <c r="U53" s="16" t="s">
        <v>22</v>
      </c>
      <c r="V53" s="16" t="s">
        <v>21</v>
      </c>
    </row>
    <row r="54" spans="3:22" x14ac:dyDescent="0.25">
      <c r="C54" s="15"/>
      <c r="D54" s="15"/>
      <c r="P54" s="16" t="s">
        <v>613</v>
      </c>
      <c r="Q54" s="16" t="s">
        <v>614</v>
      </c>
      <c r="R54" s="16" t="s">
        <v>615</v>
      </c>
      <c r="S54" s="16" t="s">
        <v>19</v>
      </c>
      <c r="T54" s="16" t="s">
        <v>616</v>
      </c>
      <c r="U54" s="16" t="s">
        <v>22</v>
      </c>
      <c r="V54" s="16" t="s">
        <v>21</v>
      </c>
    </row>
    <row r="55" spans="3:22" x14ac:dyDescent="0.25">
      <c r="C55" s="15"/>
      <c r="D55" s="15"/>
      <c r="P55" s="16" t="s">
        <v>1035</v>
      </c>
      <c r="Q55" s="16" t="s">
        <v>1036</v>
      </c>
      <c r="R55" s="16" t="s">
        <v>1037</v>
      </c>
      <c r="S55" s="16" t="s">
        <v>19</v>
      </c>
      <c r="T55" s="16" t="s">
        <v>1038</v>
      </c>
      <c r="U55" s="16" t="s">
        <v>22</v>
      </c>
      <c r="V55" s="16" t="s">
        <v>21</v>
      </c>
    </row>
    <row r="56" spans="3:22" x14ac:dyDescent="0.25">
      <c r="C56" s="15"/>
      <c r="D56" s="15"/>
      <c r="P56" s="16" t="s">
        <v>463</v>
      </c>
      <c r="Q56" s="16" t="s">
        <v>464</v>
      </c>
      <c r="R56" s="16" t="s">
        <v>465</v>
      </c>
      <c r="S56" s="16" t="s">
        <v>19</v>
      </c>
      <c r="T56" s="16" t="s">
        <v>466</v>
      </c>
      <c r="U56" s="16" t="s">
        <v>22</v>
      </c>
      <c r="V56" s="16" t="s">
        <v>21</v>
      </c>
    </row>
    <row r="57" spans="3:22" x14ac:dyDescent="0.25">
      <c r="C57" s="15"/>
      <c r="D57" s="15"/>
      <c r="P57" s="16" t="s">
        <v>257</v>
      </c>
      <c r="Q57" s="16" t="s">
        <v>258</v>
      </c>
      <c r="R57" s="16" t="s">
        <v>259</v>
      </c>
      <c r="S57" s="16" t="s">
        <v>19</v>
      </c>
      <c r="T57" s="16" t="s">
        <v>260</v>
      </c>
      <c r="U57" s="16" t="s">
        <v>22</v>
      </c>
      <c r="V57" s="16" t="s">
        <v>21</v>
      </c>
    </row>
    <row r="58" spans="3:22" x14ac:dyDescent="0.25">
      <c r="P58" s="16" t="s">
        <v>553</v>
      </c>
      <c r="Q58" s="16" t="s">
        <v>554</v>
      </c>
      <c r="R58" s="16" t="s">
        <v>146</v>
      </c>
      <c r="S58" s="16" t="s">
        <v>19</v>
      </c>
      <c r="T58" s="16" t="s">
        <v>554</v>
      </c>
      <c r="U58" s="16" t="s">
        <v>22</v>
      </c>
      <c r="V58" s="16" t="s">
        <v>21</v>
      </c>
    </row>
    <row r="59" spans="3:22" x14ac:dyDescent="0.25">
      <c r="P59" s="16" t="s">
        <v>1112</v>
      </c>
      <c r="Q59" s="16" t="s">
        <v>1113</v>
      </c>
      <c r="R59" s="16" t="s">
        <v>19</v>
      </c>
      <c r="S59" s="16" t="s">
        <v>19</v>
      </c>
      <c r="T59" s="16" t="s">
        <v>1114</v>
      </c>
      <c r="U59" s="16" t="s">
        <v>22</v>
      </c>
      <c r="V59" s="16" t="s">
        <v>21</v>
      </c>
    </row>
    <row r="60" spans="3:22" x14ac:dyDescent="0.25">
      <c r="P60" s="16" t="s">
        <v>931</v>
      </c>
      <c r="Q60" s="16" t="s">
        <v>932</v>
      </c>
      <c r="R60" s="16" t="s">
        <v>933</v>
      </c>
      <c r="S60" s="16" t="s">
        <v>19</v>
      </c>
      <c r="T60" s="16" t="s">
        <v>934</v>
      </c>
      <c r="U60" s="16" t="s">
        <v>22</v>
      </c>
      <c r="V60" s="16" t="s">
        <v>21</v>
      </c>
    </row>
    <row r="61" spans="3:22" x14ac:dyDescent="0.25">
      <c r="P61" s="16" t="s">
        <v>1011</v>
      </c>
      <c r="Q61" s="16" t="s">
        <v>1012</v>
      </c>
      <c r="R61" s="16" t="s">
        <v>146</v>
      </c>
      <c r="S61" s="16" t="s">
        <v>19</v>
      </c>
      <c r="T61" s="16" t="s">
        <v>1013</v>
      </c>
      <c r="U61" s="16" t="s">
        <v>22</v>
      </c>
      <c r="V61" s="16" t="s">
        <v>21</v>
      </c>
    </row>
    <row r="62" spans="3:22" x14ac:dyDescent="0.25">
      <c r="P62" s="16" t="s">
        <v>1090</v>
      </c>
      <c r="Q62" s="16" t="s">
        <v>1091</v>
      </c>
      <c r="R62" s="16" t="s">
        <v>1092</v>
      </c>
      <c r="S62" s="16" t="s">
        <v>19</v>
      </c>
      <c r="T62" s="16" t="s">
        <v>1093</v>
      </c>
      <c r="U62" s="16" t="s">
        <v>1408</v>
      </c>
      <c r="V62" s="16" t="s">
        <v>21</v>
      </c>
    </row>
    <row r="63" spans="3:22" x14ac:dyDescent="0.25">
      <c r="P63" s="16" t="s">
        <v>847</v>
      </c>
      <c r="Q63" s="16" t="s">
        <v>848</v>
      </c>
      <c r="R63" s="16" t="s">
        <v>849</v>
      </c>
      <c r="S63" s="16" t="s">
        <v>19</v>
      </c>
      <c r="T63" s="16" t="s">
        <v>850</v>
      </c>
      <c r="U63" s="16" t="s">
        <v>22</v>
      </c>
      <c r="V63" s="16" t="s">
        <v>21</v>
      </c>
    </row>
    <row r="64" spans="3:22" x14ac:dyDescent="0.25">
      <c r="P64" s="16" t="s">
        <v>834</v>
      </c>
      <c r="Q64" s="16" t="s">
        <v>835</v>
      </c>
      <c r="R64" s="16" t="s">
        <v>836</v>
      </c>
      <c r="S64" s="16" t="s">
        <v>19</v>
      </c>
      <c r="T64" s="16" t="s">
        <v>837</v>
      </c>
      <c r="U64" s="16" t="s">
        <v>1408</v>
      </c>
      <c r="V64" s="16" t="s">
        <v>21</v>
      </c>
    </row>
    <row r="65" spans="16:22" x14ac:dyDescent="0.25">
      <c r="P65" s="16" t="s">
        <v>1133</v>
      </c>
      <c r="Q65" s="16" t="s">
        <v>1134</v>
      </c>
      <c r="R65" s="16" t="s">
        <v>1135</v>
      </c>
      <c r="S65" s="16" t="s">
        <v>81</v>
      </c>
      <c r="T65" s="16" t="s">
        <v>1136</v>
      </c>
      <c r="U65" s="16" t="s">
        <v>1408</v>
      </c>
      <c r="V65" s="16" t="s">
        <v>21</v>
      </c>
    </row>
    <row r="66" spans="16:22" x14ac:dyDescent="0.25">
      <c r="P66" s="16" t="s">
        <v>572</v>
      </c>
      <c r="Q66" s="16" t="s">
        <v>573</v>
      </c>
      <c r="R66" s="16" t="s">
        <v>574</v>
      </c>
      <c r="S66" s="16" t="s">
        <v>81</v>
      </c>
      <c r="T66" s="16" t="s">
        <v>575</v>
      </c>
      <c r="U66" s="16" t="s">
        <v>1408</v>
      </c>
      <c r="V66" s="16" t="s">
        <v>21</v>
      </c>
    </row>
    <row r="67" spans="16:22" x14ac:dyDescent="0.25">
      <c r="P67" s="16" t="s">
        <v>927</v>
      </c>
      <c r="Q67" s="16" t="s">
        <v>928</v>
      </c>
      <c r="R67" s="16" t="s">
        <v>929</v>
      </c>
      <c r="S67" s="16" t="s">
        <v>81</v>
      </c>
      <c r="T67" s="16" t="s">
        <v>930</v>
      </c>
      <c r="U67" s="16" t="s">
        <v>1408</v>
      </c>
      <c r="V67" s="16" t="s">
        <v>21</v>
      </c>
    </row>
    <row r="68" spans="16:22" x14ac:dyDescent="0.25">
      <c r="P68" s="16" t="s">
        <v>79</v>
      </c>
      <c r="Q68" s="16" t="s">
        <v>80</v>
      </c>
      <c r="R68" s="16" t="s">
        <v>80</v>
      </c>
      <c r="S68" s="16" t="s">
        <v>81</v>
      </c>
      <c r="T68" s="16" t="s">
        <v>82</v>
      </c>
      <c r="U68" s="16" t="s">
        <v>1408</v>
      </c>
      <c r="V68" s="16" t="s">
        <v>21</v>
      </c>
    </row>
    <row r="69" spans="16:22" x14ac:dyDescent="0.25">
      <c r="P69" s="16" t="s">
        <v>451</v>
      </c>
      <c r="Q69" s="16" t="s">
        <v>452</v>
      </c>
      <c r="R69" s="16" t="s">
        <v>452</v>
      </c>
      <c r="S69" s="16" t="s">
        <v>81</v>
      </c>
      <c r="T69" s="16" t="s">
        <v>453</v>
      </c>
      <c r="U69" s="16" t="s">
        <v>1408</v>
      </c>
      <c r="V69" s="16" t="s">
        <v>21</v>
      </c>
    </row>
    <row r="70" spans="16:22" x14ac:dyDescent="0.25">
      <c r="P70" s="16" t="s">
        <v>888</v>
      </c>
      <c r="Q70" s="16" t="s">
        <v>889</v>
      </c>
      <c r="R70" s="16" t="s">
        <v>890</v>
      </c>
      <c r="S70" s="16" t="s">
        <v>81</v>
      </c>
      <c r="T70" s="16" t="s">
        <v>891</v>
      </c>
      <c r="U70" s="16" t="s">
        <v>1408</v>
      </c>
      <c r="V70" s="16" t="s">
        <v>21</v>
      </c>
    </row>
    <row r="71" spans="16:22" x14ac:dyDescent="0.25">
      <c r="P71" s="16" t="s">
        <v>621</v>
      </c>
      <c r="Q71" s="16" t="s">
        <v>622</v>
      </c>
      <c r="R71" s="16" t="s">
        <v>623</v>
      </c>
      <c r="S71" s="16" t="s">
        <v>81</v>
      </c>
      <c r="T71" s="16" t="s">
        <v>624</v>
      </c>
      <c r="U71" s="16" t="s">
        <v>1408</v>
      </c>
      <c r="V71" s="16" t="s">
        <v>21</v>
      </c>
    </row>
    <row r="72" spans="16:22" x14ac:dyDescent="0.25">
      <c r="P72" s="16" t="s">
        <v>1216</v>
      </c>
      <c r="Q72" s="16" t="s">
        <v>1217</v>
      </c>
      <c r="R72" s="16" t="s">
        <v>1218</v>
      </c>
      <c r="S72" s="16" t="s">
        <v>81</v>
      </c>
      <c r="T72" s="16" t="s">
        <v>1219</v>
      </c>
      <c r="U72" s="16" t="s">
        <v>1408</v>
      </c>
      <c r="V72" s="16" t="s">
        <v>21</v>
      </c>
    </row>
    <row r="73" spans="16:22" x14ac:dyDescent="0.25">
      <c r="P73" s="16" t="s">
        <v>914</v>
      </c>
      <c r="Q73" s="16" t="s">
        <v>915</v>
      </c>
      <c r="R73" s="16" t="s">
        <v>915</v>
      </c>
      <c r="S73" s="16" t="s">
        <v>81</v>
      </c>
      <c r="T73" s="16" t="s">
        <v>916</v>
      </c>
      <c r="U73" s="16" t="s">
        <v>1408</v>
      </c>
      <c r="V73" s="16" t="s">
        <v>21</v>
      </c>
    </row>
    <row r="74" spans="16:22" x14ac:dyDescent="0.25">
      <c r="P74" s="16" t="s">
        <v>964</v>
      </c>
      <c r="Q74" s="16" t="s">
        <v>81</v>
      </c>
      <c r="R74" s="16" t="s">
        <v>965</v>
      </c>
      <c r="S74" s="16" t="s">
        <v>81</v>
      </c>
      <c r="T74" s="16" t="s">
        <v>966</v>
      </c>
      <c r="U74" s="16" t="s">
        <v>1408</v>
      </c>
      <c r="V74" s="16" t="s">
        <v>21</v>
      </c>
    </row>
    <row r="75" spans="16:22" x14ac:dyDescent="0.25">
      <c r="P75" s="16" t="s">
        <v>1000</v>
      </c>
      <c r="Q75" s="16" t="s">
        <v>623</v>
      </c>
      <c r="R75" s="16" t="s">
        <v>1001</v>
      </c>
      <c r="S75" s="16" t="s">
        <v>81</v>
      </c>
      <c r="T75" s="16" t="s">
        <v>1002</v>
      </c>
      <c r="U75" s="16" t="s">
        <v>1408</v>
      </c>
      <c r="V75" s="16" t="s">
        <v>21</v>
      </c>
    </row>
    <row r="76" spans="16:22" x14ac:dyDescent="0.25">
      <c r="P76" s="16" t="s">
        <v>215</v>
      </c>
      <c r="Q76" s="16" t="s">
        <v>216</v>
      </c>
      <c r="R76" s="16" t="s">
        <v>217</v>
      </c>
      <c r="S76" s="16" t="s">
        <v>218</v>
      </c>
      <c r="T76" s="16" t="s">
        <v>219</v>
      </c>
      <c r="U76" s="16" t="s">
        <v>22</v>
      </c>
      <c r="V76" s="16" t="s">
        <v>21</v>
      </c>
    </row>
    <row r="77" spans="16:22" x14ac:dyDescent="0.25">
      <c r="P77" s="16" t="s">
        <v>1094</v>
      </c>
      <c r="Q77" s="16" t="s">
        <v>1095</v>
      </c>
      <c r="R77" s="16" t="s">
        <v>1096</v>
      </c>
      <c r="S77" s="16" t="s">
        <v>218</v>
      </c>
      <c r="T77" s="16" t="s">
        <v>1097</v>
      </c>
      <c r="U77" s="16" t="s">
        <v>22</v>
      </c>
      <c r="V77" s="16" t="s">
        <v>21</v>
      </c>
    </row>
    <row r="78" spans="16:22" x14ac:dyDescent="0.25">
      <c r="P78" s="16" t="s">
        <v>1167</v>
      </c>
      <c r="Q78" s="16" t="s">
        <v>1168</v>
      </c>
      <c r="R78" s="16" t="s">
        <v>1168</v>
      </c>
      <c r="S78" s="16" t="s">
        <v>218</v>
      </c>
      <c r="T78" s="16" t="s">
        <v>1169</v>
      </c>
      <c r="U78" s="16" t="s">
        <v>1408</v>
      </c>
      <c r="V78" s="16" t="s">
        <v>21</v>
      </c>
    </row>
    <row r="79" spans="16:22" x14ac:dyDescent="0.25">
      <c r="P79" s="16" t="s">
        <v>1209</v>
      </c>
      <c r="Q79" s="16" t="s">
        <v>218</v>
      </c>
      <c r="R79" s="16" t="s">
        <v>1210</v>
      </c>
      <c r="S79" s="16" t="s">
        <v>218</v>
      </c>
      <c r="T79" s="16" t="s">
        <v>1211</v>
      </c>
      <c r="U79" s="16" t="s">
        <v>22</v>
      </c>
      <c r="V79" s="16" t="s">
        <v>21</v>
      </c>
    </row>
    <row r="80" spans="16:22" x14ac:dyDescent="0.25">
      <c r="P80" s="16" t="s">
        <v>1185</v>
      </c>
      <c r="Q80" s="16" t="s">
        <v>1186</v>
      </c>
      <c r="R80" s="16" t="s">
        <v>1187</v>
      </c>
      <c r="S80" s="16" t="s">
        <v>218</v>
      </c>
      <c r="T80" s="16" t="s">
        <v>1188</v>
      </c>
      <c r="U80" s="16" t="s">
        <v>22</v>
      </c>
      <c r="V80" s="16" t="s">
        <v>21</v>
      </c>
    </row>
    <row r="81" spans="16:22" x14ac:dyDescent="0.25">
      <c r="P81" s="16" t="s">
        <v>639</v>
      </c>
      <c r="Q81" s="16" t="s">
        <v>640</v>
      </c>
      <c r="R81" s="16" t="s">
        <v>641</v>
      </c>
      <c r="S81" s="16" t="s">
        <v>218</v>
      </c>
      <c r="T81" s="16" t="s">
        <v>642</v>
      </c>
      <c r="U81" s="16" t="s">
        <v>1403</v>
      </c>
      <c r="V81" s="16" t="s">
        <v>21</v>
      </c>
    </row>
    <row r="82" spans="16:22" x14ac:dyDescent="0.25">
      <c r="P82" s="16" t="s">
        <v>967</v>
      </c>
      <c r="Q82" s="16" t="s">
        <v>968</v>
      </c>
      <c r="R82" s="16" t="s">
        <v>686</v>
      </c>
      <c r="S82" s="16" t="s">
        <v>218</v>
      </c>
      <c r="T82" s="16" t="s">
        <v>969</v>
      </c>
      <c r="U82" s="16" t="s">
        <v>22</v>
      </c>
      <c r="V82" s="16" t="s">
        <v>21</v>
      </c>
    </row>
    <row r="83" spans="16:22" x14ac:dyDescent="0.25">
      <c r="P83" s="16" t="s">
        <v>684</v>
      </c>
      <c r="Q83" s="16" t="s">
        <v>685</v>
      </c>
      <c r="R83" s="16" t="s">
        <v>686</v>
      </c>
      <c r="S83" s="16" t="s">
        <v>218</v>
      </c>
      <c r="T83" s="16" t="s">
        <v>687</v>
      </c>
      <c r="U83" s="16" t="s">
        <v>22</v>
      </c>
      <c r="V83" s="16" t="s">
        <v>21</v>
      </c>
    </row>
  </sheetData>
  <mergeCells count="9">
    <mergeCell ref="A12:B12"/>
    <mergeCell ref="A1:B1"/>
    <mergeCell ref="L1:N1"/>
    <mergeCell ref="L14:N14"/>
    <mergeCell ref="L30:N30"/>
    <mergeCell ref="D1:F1"/>
    <mergeCell ref="H1:J1"/>
    <mergeCell ref="D18:F18"/>
    <mergeCell ref="H18:J18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09294-6974-48B3-B7C6-7F89DA9DB44F}">
  <dimension ref="B2:G272"/>
  <sheetViews>
    <sheetView zoomScale="130" zoomScaleNormal="130" workbookViewId="0">
      <selection activeCell="I25" sqref="I25"/>
    </sheetView>
  </sheetViews>
  <sheetFormatPr defaultRowHeight="15" x14ac:dyDescent="0.25"/>
  <cols>
    <col min="2" max="2" width="9.140625" style="5"/>
    <col min="3" max="3" width="18.85546875" style="5" customWidth="1"/>
    <col min="4" max="4" width="13.85546875" style="5" customWidth="1"/>
    <col min="5" max="5" width="13.5703125" style="5" customWidth="1"/>
    <col min="6" max="6" width="32.7109375" style="5" customWidth="1"/>
    <col min="7" max="7" width="22" style="5" customWidth="1"/>
  </cols>
  <sheetData>
    <row r="2" spans="2:7" x14ac:dyDescent="0.25">
      <c r="B2" s="24" t="s">
        <v>7</v>
      </c>
      <c r="C2" s="24" t="s">
        <v>8</v>
      </c>
      <c r="D2" s="24" t="s">
        <v>9</v>
      </c>
      <c r="E2" s="24" t="s">
        <v>10</v>
      </c>
      <c r="F2" s="24" t="s">
        <v>11</v>
      </c>
      <c r="G2" s="24" t="s">
        <v>1400</v>
      </c>
    </row>
    <row r="3" spans="2:7" x14ac:dyDescent="0.25">
      <c r="B3" s="16" t="s">
        <v>1115</v>
      </c>
      <c r="C3" s="16" t="s">
        <v>1116</v>
      </c>
      <c r="D3" s="16" t="s">
        <v>1117</v>
      </c>
      <c r="E3" s="16" t="s">
        <v>124</v>
      </c>
      <c r="F3" s="16" t="s">
        <v>1118</v>
      </c>
      <c r="G3" s="16" t="s">
        <v>13</v>
      </c>
    </row>
    <row r="4" spans="2:7" x14ac:dyDescent="0.25">
      <c r="B4" s="16" t="s">
        <v>281</v>
      </c>
      <c r="C4" s="16" t="s">
        <v>282</v>
      </c>
      <c r="D4" s="16" t="s">
        <v>282</v>
      </c>
      <c r="E4" s="16" t="s">
        <v>124</v>
      </c>
      <c r="F4" s="16" t="s">
        <v>283</v>
      </c>
      <c r="G4" s="16" t="s">
        <v>13</v>
      </c>
    </row>
    <row r="5" spans="2:7" x14ac:dyDescent="0.25">
      <c r="B5" s="16" t="s">
        <v>864</v>
      </c>
      <c r="C5" s="16" t="s">
        <v>865</v>
      </c>
      <c r="D5" s="16" t="s">
        <v>298</v>
      </c>
      <c r="E5" s="16" t="s">
        <v>124</v>
      </c>
      <c r="F5" s="16" t="s">
        <v>866</v>
      </c>
      <c r="G5" s="16" t="s">
        <v>13</v>
      </c>
    </row>
    <row r="6" spans="2:7" x14ac:dyDescent="0.25">
      <c r="B6" s="16" t="s">
        <v>661</v>
      </c>
      <c r="C6" s="16" t="s">
        <v>662</v>
      </c>
      <c r="D6" s="16" t="s">
        <v>663</v>
      </c>
      <c r="E6" s="16" t="s">
        <v>124</v>
      </c>
      <c r="F6" s="16" t="s">
        <v>664</v>
      </c>
      <c r="G6" s="16" t="s">
        <v>13</v>
      </c>
    </row>
    <row r="7" spans="2:7" x14ac:dyDescent="0.25">
      <c r="B7" s="16" t="s">
        <v>861</v>
      </c>
      <c r="C7" s="16" t="s">
        <v>862</v>
      </c>
      <c r="D7" s="16" t="s">
        <v>862</v>
      </c>
      <c r="E7" s="16" t="s">
        <v>124</v>
      </c>
      <c r="F7" s="16" t="s">
        <v>863</v>
      </c>
      <c r="G7" s="16" t="s">
        <v>13</v>
      </c>
    </row>
    <row r="8" spans="2:7" x14ac:dyDescent="0.25">
      <c r="B8" s="16" t="s">
        <v>129</v>
      </c>
      <c r="C8" s="16" t="s">
        <v>124</v>
      </c>
      <c r="D8" s="16" t="s">
        <v>130</v>
      </c>
      <c r="E8" s="16" t="s">
        <v>124</v>
      </c>
      <c r="F8" s="16" t="s">
        <v>131</v>
      </c>
      <c r="G8" s="16" t="s">
        <v>13</v>
      </c>
    </row>
    <row r="9" spans="2:7" x14ac:dyDescent="0.25">
      <c r="B9" s="16" t="s">
        <v>828</v>
      </c>
      <c r="C9" s="16" t="s">
        <v>829</v>
      </c>
      <c r="D9" s="16" t="s">
        <v>130</v>
      </c>
      <c r="E9" s="16" t="s">
        <v>124</v>
      </c>
      <c r="F9" s="16" t="s">
        <v>830</v>
      </c>
      <c r="G9" s="16" t="s">
        <v>13</v>
      </c>
    </row>
    <row r="10" spans="2:7" x14ac:dyDescent="0.25">
      <c r="B10" s="16" t="s">
        <v>657</v>
      </c>
      <c r="C10" s="16" t="s">
        <v>658</v>
      </c>
      <c r="D10" s="16" t="s">
        <v>659</v>
      </c>
      <c r="E10" s="16" t="s">
        <v>124</v>
      </c>
      <c r="F10" s="16" t="s">
        <v>660</v>
      </c>
      <c r="G10" s="16" t="s">
        <v>13</v>
      </c>
    </row>
    <row r="11" spans="2:7" x14ac:dyDescent="0.25">
      <c r="B11" s="16" t="s">
        <v>1154</v>
      </c>
      <c r="C11" s="16" t="s">
        <v>1155</v>
      </c>
      <c r="D11" s="16" t="s">
        <v>659</v>
      </c>
      <c r="E11" s="16" t="s">
        <v>124</v>
      </c>
      <c r="F11" s="16" t="s">
        <v>1156</v>
      </c>
      <c r="G11" s="16" t="s">
        <v>13</v>
      </c>
    </row>
    <row r="12" spans="2:7" x14ac:dyDescent="0.25">
      <c r="B12" s="16" t="s">
        <v>957</v>
      </c>
      <c r="C12" s="16" t="s">
        <v>958</v>
      </c>
      <c r="D12" s="16" t="s">
        <v>959</v>
      </c>
      <c r="E12" s="16" t="s">
        <v>268</v>
      </c>
      <c r="F12" s="16" t="s">
        <v>960</v>
      </c>
      <c r="G12" s="16" t="s">
        <v>13</v>
      </c>
    </row>
    <row r="13" spans="2:7" x14ac:dyDescent="0.25">
      <c r="B13" s="16" t="s">
        <v>336</v>
      </c>
      <c r="C13" s="16" t="s">
        <v>337</v>
      </c>
      <c r="D13" s="16" t="s">
        <v>338</v>
      </c>
      <c r="E13" s="16" t="s">
        <v>268</v>
      </c>
      <c r="F13" s="16" t="s">
        <v>339</v>
      </c>
      <c r="G13" s="16" t="s">
        <v>13</v>
      </c>
    </row>
    <row r="14" spans="2:7" x14ac:dyDescent="0.25">
      <c r="B14" s="16" t="s">
        <v>885</v>
      </c>
      <c r="C14" s="16" t="s">
        <v>886</v>
      </c>
      <c r="D14" s="16" t="s">
        <v>886</v>
      </c>
      <c r="E14" s="16" t="s">
        <v>124</v>
      </c>
      <c r="F14" s="16" t="s">
        <v>887</v>
      </c>
      <c r="G14" s="16" t="s">
        <v>13</v>
      </c>
    </row>
    <row r="15" spans="2:7" x14ac:dyDescent="0.25">
      <c r="B15" s="16" t="s">
        <v>1420</v>
      </c>
      <c r="C15" s="16" t="s">
        <v>1421</v>
      </c>
      <c r="D15" s="16" t="s">
        <v>1422</v>
      </c>
      <c r="E15" s="16" t="s">
        <v>138</v>
      </c>
      <c r="F15" s="16" t="s">
        <v>1421</v>
      </c>
      <c r="G15" s="16" t="s">
        <v>13</v>
      </c>
    </row>
    <row r="16" spans="2:7" x14ac:dyDescent="0.25">
      <c r="B16" s="16" t="s">
        <v>973</v>
      </c>
      <c r="C16" s="16" t="s">
        <v>974</v>
      </c>
      <c r="D16" s="16" t="s">
        <v>456</v>
      </c>
      <c r="E16" s="16" t="s">
        <v>138</v>
      </c>
      <c r="F16" s="16" t="s">
        <v>975</v>
      </c>
      <c r="G16" s="16" t="s">
        <v>13</v>
      </c>
    </row>
    <row r="17" spans="2:7" x14ac:dyDescent="0.25">
      <c r="B17" s="16" t="s">
        <v>791</v>
      </c>
      <c r="C17" s="16" t="s">
        <v>792</v>
      </c>
      <c r="D17" s="16" t="s">
        <v>793</v>
      </c>
      <c r="E17" s="16" t="s">
        <v>138</v>
      </c>
      <c r="F17" s="16" t="s">
        <v>794</v>
      </c>
      <c r="G17" s="16" t="s">
        <v>13</v>
      </c>
    </row>
    <row r="18" spans="2:7" x14ac:dyDescent="0.25">
      <c r="B18" s="16" t="s">
        <v>900</v>
      </c>
      <c r="C18" s="16" t="s">
        <v>901</v>
      </c>
      <c r="D18" s="16" t="s">
        <v>901</v>
      </c>
      <c r="E18" s="16" t="s">
        <v>138</v>
      </c>
      <c r="F18" s="16" t="s">
        <v>902</v>
      </c>
      <c r="G18" s="16" t="s">
        <v>13</v>
      </c>
    </row>
    <row r="19" spans="2:7" x14ac:dyDescent="0.25">
      <c r="B19" s="16" t="s">
        <v>170</v>
      </c>
      <c r="C19" s="16" t="s">
        <v>171</v>
      </c>
      <c r="D19" s="16" t="s">
        <v>172</v>
      </c>
      <c r="E19" s="16" t="s">
        <v>138</v>
      </c>
      <c r="F19" s="16" t="s">
        <v>173</v>
      </c>
      <c r="G19" s="16" t="s">
        <v>13</v>
      </c>
    </row>
    <row r="20" spans="2:7" x14ac:dyDescent="0.25">
      <c r="B20" s="16" t="s">
        <v>600</v>
      </c>
      <c r="C20" s="16" t="s">
        <v>601</v>
      </c>
      <c r="D20" s="16" t="s">
        <v>602</v>
      </c>
      <c r="E20" s="16" t="s">
        <v>138</v>
      </c>
      <c r="F20" s="16" t="s">
        <v>601</v>
      </c>
      <c r="G20" s="16" t="s">
        <v>13</v>
      </c>
    </row>
    <row r="21" spans="2:7" x14ac:dyDescent="0.25">
      <c r="B21" s="16" t="s">
        <v>1123</v>
      </c>
      <c r="C21" s="16" t="s">
        <v>1124</v>
      </c>
      <c r="D21" s="16" t="s">
        <v>1125</v>
      </c>
      <c r="E21" s="16" t="s">
        <v>138</v>
      </c>
      <c r="F21" s="16" t="s">
        <v>1126</v>
      </c>
      <c r="G21" s="16" t="s">
        <v>13</v>
      </c>
    </row>
    <row r="22" spans="2:7" x14ac:dyDescent="0.25">
      <c r="B22" s="16" t="s">
        <v>1260</v>
      </c>
      <c r="C22" s="16" t="s">
        <v>138</v>
      </c>
      <c r="D22" s="16" t="s">
        <v>1261</v>
      </c>
      <c r="E22" s="16" t="s">
        <v>138</v>
      </c>
      <c r="F22" s="16" t="s">
        <v>1262</v>
      </c>
      <c r="G22" s="16" t="s">
        <v>13</v>
      </c>
    </row>
    <row r="23" spans="2:7" x14ac:dyDescent="0.25">
      <c r="B23" s="16" t="s">
        <v>1226</v>
      </c>
      <c r="C23" s="16" t="s">
        <v>1227</v>
      </c>
      <c r="D23" s="16" t="s">
        <v>137</v>
      </c>
      <c r="E23" s="16" t="s">
        <v>138</v>
      </c>
      <c r="F23" s="16" t="s">
        <v>1228</v>
      </c>
      <c r="G23" s="16" t="s">
        <v>13</v>
      </c>
    </row>
    <row r="24" spans="2:7" x14ac:dyDescent="0.25">
      <c r="B24" s="16" t="s">
        <v>135</v>
      </c>
      <c r="C24" s="16" t="s">
        <v>136</v>
      </c>
      <c r="D24" s="16" t="s">
        <v>137</v>
      </c>
      <c r="E24" s="16" t="s">
        <v>138</v>
      </c>
      <c r="F24" s="16" t="s">
        <v>139</v>
      </c>
      <c r="G24" s="16" t="s">
        <v>13</v>
      </c>
    </row>
    <row r="25" spans="2:7" x14ac:dyDescent="0.25">
      <c r="B25" s="16" t="s">
        <v>560</v>
      </c>
      <c r="C25" s="16" t="s">
        <v>561</v>
      </c>
      <c r="D25" s="16" t="s">
        <v>338</v>
      </c>
      <c r="E25" s="16" t="s">
        <v>268</v>
      </c>
      <c r="F25" s="16" t="s">
        <v>562</v>
      </c>
      <c r="G25" s="16" t="s">
        <v>13</v>
      </c>
    </row>
    <row r="26" spans="2:7" x14ac:dyDescent="0.25">
      <c r="B26" s="16" t="s">
        <v>564</v>
      </c>
      <c r="C26" s="16" t="s">
        <v>565</v>
      </c>
      <c r="D26" s="16" t="s">
        <v>566</v>
      </c>
      <c r="E26" s="16" t="s">
        <v>268</v>
      </c>
      <c r="F26" s="16" t="s">
        <v>567</v>
      </c>
      <c r="G26" s="16" t="s">
        <v>13</v>
      </c>
    </row>
    <row r="27" spans="2:7" x14ac:dyDescent="0.25">
      <c r="B27" s="16" t="s">
        <v>1065</v>
      </c>
      <c r="C27" s="16" t="s">
        <v>1066</v>
      </c>
      <c r="D27" s="16" t="s">
        <v>1067</v>
      </c>
      <c r="E27" s="16" t="s">
        <v>138</v>
      </c>
      <c r="F27" s="16" t="s">
        <v>1068</v>
      </c>
      <c r="G27" s="16" t="s">
        <v>13</v>
      </c>
    </row>
    <row r="28" spans="2:7" x14ac:dyDescent="0.25">
      <c r="B28" s="16" t="s">
        <v>1174</v>
      </c>
      <c r="C28" s="16" t="s">
        <v>1175</v>
      </c>
      <c r="D28" s="16" t="s">
        <v>1175</v>
      </c>
      <c r="E28" s="16" t="s">
        <v>268</v>
      </c>
      <c r="F28" s="16" t="s">
        <v>1176</v>
      </c>
      <c r="G28" s="16" t="s">
        <v>13</v>
      </c>
    </row>
    <row r="29" spans="2:7" x14ac:dyDescent="0.25">
      <c r="B29" s="16" t="s">
        <v>631</v>
      </c>
      <c r="C29" s="16" t="s">
        <v>632</v>
      </c>
      <c r="D29" s="16" t="s">
        <v>633</v>
      </c>
      <c r="E29" s="16" t="s">
        <v>124</v>
      </c>
      <c r="F29" s="16" t="s">
        <v>634</v>
      </c>
      <c r="G29" s="16" t="s">
        <v>13</v>
      </c>
    </row>
    <row r="30" spans="2:7" x14ac:dyDescent="0.25">
      <c r="B30" s="16" t="s">
        <v>997</v>
      </c>
      <c r="C30" s="16" t="s">
        <v>998</v>
      </c>
      <c r="D30" s="16" t="s">
        <v>566</v>
      </c>
      <c r="E30" s="16" t="s">
        <v>268</v>
      </c>
      <c r="F30" s="16" t="s">
        <v>999</v>
      </c>
      <c r="G30" s="16" t="s">
        <v>13</v>
      </c>
    </row>
    <row r="31" spans="2:7" x14ac:dyDescent="0.25">
      <c r="B31" s="16" t="s">
        <v>1017</v>
      </c>
      <c r="C31" s="16" t="s">
        <v>1018</v>
      </c>
      <c r="D31" s="16" t="s">
        <v>1019</v>
      </c>
      <c r="E31" s="16" t="s">
        <v>268</v>
      </c>
      <c r="F31" s="16" t="s">
        <v>1020</v>
      </c>
      <c r="G31" s="16" t="s">
        <v>13</v>
      </c>
    </row>
    <row r="32" spans="2:7" x14ac:dyDescent="0.25">
      <c r="B32" s="16" t="s">
        <v>843</v>
      </c>
      <c r="C32" s="16" t="s">
        <v>844</v>
      </c>
      <c r="D32" s="16" t="s">
        <v>845</v>
      </c>
      <c r="E32" s="16" t="s">
        <v>138</v>
      </c>
      <c r="F32" s="16" t="s">
        <v>846</v>
      </c>
      <c r="G32" s="16" t="s">
        <v>13</v>
      </c>
    </row>
    <row r="33" spans="2:7" x14ac:dyDescent="0.25">
      <c r="B33" s="16" t="s">
        <v>742</v>
      </c>
      <c r="C33" s="16" t="s">
        <v>743</v>
      </c>
      <c r="D33" s="16" t="s">
        <v>338</v>
      </c>
      <c r="E33" s="16" t="s">
        <v>268</v>
      </c>
      <c r="F33" s="16" t="s">
        <v>744</v>
      </c>
      <c r="G33" s="16" t="s">
        <v>13</v>
      </c>
    </row>
    <row r="34" spans="2:7" x14ac:dyDescent="0.25">
      <c r="B34" s="16" t="s">
        <v>1076</v>
      </c>
      <c r="C34" s="16" t="s">
        <v>268</v>
      </c>
      <c r="D34" s="16" t="s">
        <v>1077</v>
      </c>
      <c r="E34" s="16" t="s">
        <v>268</v>
      </c>
      <c r="F34" s="16" t="s">
        <v>1078</v>
      </c>
      <c r="G34" s="16" t="s">
        <v>13</v>
      </c>
    </row>
    <row r="35" spans="2:7" x14ac:dyDescent="0.25">
      <c r="B35" s="16" t="s">
        <v>990</v>
      </c>
      <c r="C35" s="16" t="s">
        <v>991</v>
      </c>
      <c r="D35" s="16" t="s">
        <v>992</v>
      </c>
      <c r="E35" s="16" t="s">
        <v>60</v>
      </c>
      <c r="F35" s="16" t="s">
        <v>993</v>
      </c>
      <c r="G35" s="16" t="s">
        <v>22</v>
      </c>
    </row>
    <row r="36" spans="2:7" x14ac:dyDescent="0.25">
      <c r="B36" s="16" t="s">
        <v>731</v>
      </c>
      <c r="C36" s="16" t="s">
        <v>732</v>
      </c>
      <c r="D36" s="16" t="s">
        <v>733</v>
      </c>
      <c r="E36" s="16" t="s">
        <v>60</v>
      </c>
      <c r="F36" s="16" t="s">
        <v>734</v>
      </c>
      <c r="G36" s="16" t="s">
        <v>22</v>
      </c>
    </row>
    <row r="37" spans="2:7" x14ac:dyDescent="0.25">
      <c r="B37" s="16" t="s">
        <v>892</v>
      </c>
      <c r="C37" s="16" t="s">
        <v>893</v>
      </c>
      <c r="D37" s="16" t="s">
        <v>894</v>
      </c>
      <c r="E37" s="16" t="s">
        <v>60</v>
      </c>
      <c r="F37" s="16" t="s">
        <v>895</v>
      </c>
      <c r="G37" s="16" t="s">
        <v>22</v>
      </c>
    </row>
    <row r="38" spans="2:7" x14ac:dyDescent="0.25">
      <c r="B38" s="16" t="s">
        <v>987</v>
      </c>
      <c r="C38" s="16" t="s">
        <v>988</v>
      </c>
      <c r="D38" s="16" t="s">
        <v>894</v>
      </c>
      <c r="E38" s="16" t="s">
        <v>60</v>
      </c>
      <c r="F38" s="16" t="s">
        <v>989</v>
      </c>
      <c r="G38" s="16" t="s">
        <v>22</v>
      </c>
    </row>
    <row r="39" spans="2:7" x14ac:dyDescent="0.25">
      <c r="B39" s="16" t="s">
        <v>702</v>
      </c>
      <c r="C39" s="16" t="s">
        <v>703</v>
      </c>
      <c r="D39" s="16" t="s">
        <v>704</v>
      </c>
      <c r="E39" s="16" t="s">
        <v>60</v>
      </c>
      <c r="F39" s="16" t="s">
        <v>705</v>
      </c>
      <c r="G39" s="16" t="s">
        <v>22</v>
      </c>
    </row>
    <row r="40" spans="2:7" x14ac:dyDescent="0.25">
      <c r="B40" s="16" t="s">
        <v>1127</v>
      </c>
      <c r="C40" s="16" t="s">
        <v>1128</v>
      </c>
      <c r="D40" s="16" t="s">
        <v>704</v>
      </c>
      <c r="E40" s="16" t="s">
        <v>60</v>
      </c>
      <c r="F40" s="16" t="s">
        <v>1129</v>
      </c>
      <c r="G40" s="16" t="s">
        <v>22</v>
      </c>
    </row>
    <row r="41" spans="2:7" x14ac:dyDescent="0.25">
      <c r="B41" s="16" t="s">
        <v>497</v>
      </c>
      <c r="C41" s="16" t="s">
        <v>498</v>
      </c>
      <c r="D41" s="16" t="s">
        <v>499</v>
      </c>
      <c r="E41" s="16" t="s">
        <v>60</v>
      </c>
      <c r="F41" s="16" t="s">
        <v>500</v>
      </c>
      <c r="G41" s="16" t="s">
        <v>22</v>
      </c>
    </row>
    <row r="42" spans="2:7" x14ac:dyDescent="0.25">
      <c r="B42" s="16" t="s">
        <v>313</v>
      </c>
      <c r="C42" s="16" t="s">
        <v>314</v>
      </c>
      <c r="D42" s="16" t="s">
        <v>315</v>
      </c>
      <c r="E42" s="16" t="s">
        <v>60</v>
      </c>
      <c r="F42" s="16" t="s">
        <v>316</v>
      </c>
      <c r="G42" s="16" t="s">
        <v>22</v>
      </c>
    </row>
    <row r="43" spans="2:7" x14ac:dyDescent="0.25">
      <c r="B43" s="16" t="s">
        <v>206</v>
      </c>
      <c r="C43" s="16" t="s">
        <v>207</v>
      </c>
      <c r="D43" s="16" t="s">
        <v>208</v>
      </c>
      <c r="E43" s="16" t="s">
        <v>60</v>
      </c>
      <c r="F43" s="16" t="s">
        <v>209</v>
      </c>
      <c r="G43" s="16" t="s">
        <v>22</v>
      </c>
    </row>
    <row r="44" spans="2:7" x14ac:dyDescent="0.25">
      <c r="B44" s="16" t="s">
        <v>735</v>
      </c>
      <c r="C44" s="16" t="s">
        <v>736</v>
      </c>
      <c r="D44" s="16" t="s">
        <v>619</v>
      </c>
      <c r="E44" s="16" t="s">
        <v>60</v>
      </c>
      <c r="F44" s="16" t="s">
        <v>737</v>
      </c>
      <c r="G44" s="16" t="s">
        <v>22</v>
      </c>
    </row>
    <row r="45" spans="2:7" x14ac:dyDescent="0.25">
      <c r="B45" s="16" t="s">
        <v>617</v>
      </c>
      <c r="C45" s="16" t="s">
        <v>618</v>
      </c>
      <c r="D45" s="16" t="s">
        <v>619</v>
      </c>
      <c r="E45" s="16" t="s">
        <v>60</v>
      </c>
      <c r="F45" s="16" t="s">
        <v>620</v>
      </c>
      <c r="G45" s="16" t="s">
        <v>22</v>
      </c>
    </row>
    <row r="46" spans="2:7" x14ac:dyDescent="0.25">
      <c r="B46" s="16" t="s">
        <v>580</v>
      </c>
      <c r="C46" s="16" t="s">
        <v>581</v>
      </c>
      <c r="D46" s="16" t="s">
        <v>582</v>
      </c>
      <c r="E46" s="16" t="s">
        <v>60</v>
      </c>
      <c r="F46" s="16" t="s">
        <v>583</v>
      </c>
      <c r="G46" s="16" t="s">
        <v>22</v>
      </c>
    </row>
    <row r="47" spans="2:7" x14ac:dyDescent="0.25">
      <c r="B47" s="16" t="s">
        <v>1144</v>
      </c>
      <c r="C47" s="16" t="s">
        <v>1145</v>
      </c>
      <c r="D47" s="16" t="s">
        <v>582</v>
      </c>
      <c r="E47" s="16" t="s">
        <v>60</v>
      </c>
      <c r="F47" s="16" t="s">
        <v>1145</v>
      </c>
      <c r="G47" s="16" t="s">
        <v>22</v>
      </c>
    </row>
    <row r="48" spans="2:7" x14ac:dyDescent="0.25">
      <c r="B48" s="16" t="s">
        <v>1003</v>
      </c>
      <c r="C48" s="16" t="s">
        <v>1004</v>
      </c>
      <c r="D48" s="16" t="s">
        <v>1005</v>
      </c>
      <c r="E48" s="16" t="s">
        <v>60</v>
      </c>
      <c r="F48" s="16" t="s">
        <v>1006</v>
      </c>
      <c r="G48" s="16" t="s">
        <v>22</v>
      </c>
    </row>
    <row r="49" spans="2:7" x14ac:dyDescent="0.25">
      <c r="B49" s="16" t="s">
        <v>1181</v>
      </c>
      <c r="C49" s="16" t="s">
        <v>1182</v>
      </c>
      <c r="D49" s="16" t="s">
        <v>1183</v>
      </c>
      <c r="E49" s="16" t="s">
        <v>60</v>
      </c>
      <c r="F49" s="16" t="s">
        <v>1184</v>
      </c>
      <c r="G49" s="16" t="s">
        <v>22</v>
      </c>
    </row>
    <row r="50" spans="2:7" x14ac:dyDescent="0.25">
      <c r="B50" s="16" t="s">
        <v>59</v>
      </c>
      <c r="C50" s="16" t="s">
        <v>60</v>
      </c>
      <c r="D50" s="16" t="s">
        <v>61</v>
      </c>
      <c r="E50" s="16" t="s">
        <v>60</v>
      </c>
      <c r="F50" s="16" t="s">
        <v>62</v>
      </c>
      <c r="G50" s="16" t="s">
        <v>22</v>
      </c>
    </row>
    <row r="51" spans="2:7" x14ac:dyDescent="0.25">
      <c r="B51" s="16" t="s">
        <v>910</v>
      </c>
      <c r="C51" s="16" t="s">
        <v>911</v>
      </c>
      <c r="D51" s="16" t="s">
        <v>912</v>
      </c>
      <c r="E51" s="16" t="s">
        <v>60</v>
      </c>
      <c r="F51" s="16" t="s">
        <v>913</v>
      </c>
      <c r="G51" s="16" t="s">
        <v>22</v>
      </c>
    </row>
    <row r="52" spans="2:7" x14ac:dyDescent="0.25">
      <c r="B52" s="16" t="s">
        <v>349</v>
      </c>
      <c r="C52" s="16" t="s">
        <v>156</v>
      </c>
      <c r="D52" s="16" t="s">
        <v>156</v>
      </c>
      <c r="E52" s="16" t="s">
        <v>156</v>
      </c>
      <c r="F52" s="16" t="s">
        <v>350</v>
      </c>
      <c r="G52" s="16" t="s">
        <v>22</v>
      </c>
    </row>
    <row r="53" spans="2:7" x14ac:dyDescent="0.25">
      <c r="B53" s="16" t="s">
        <v>1197</v>
      </c>
      <c r="C53" s="16" t="s">
        <v>1198</v>
      </c>
      <c r="D53" s="16" t="s">
        <v>1199</v>
      </c>
      <c r="E53" s="16" t="s">
        <v>156</v>
      </c>
      <c r="F53" s="16" t="s">
        <v>1200</v>
      </c>
      <c r="G53" s="16" t="s">
        <v>22</v>
      </c>
    </row>
    <row r="54" spans="2:7" x14ac:dyDescent="0.25">
      <c r="B54" s="16" t="s">
        <v>976</v>
      </c>
      <c r="C54" s="16" t="s">
        <v>977</v>
      </c>
      <c r="D54" s="16" t="s">
        <v>978</v>
      </c>
      <c r="E54" s="16" t="s">
        <v>156</v>
      </c>
      <c r="F54" s="16" t="s">
        <v>979</v>
      </c>
      <c r="G54" s="16" t="s">
        <v>22</v>
      </c>
    </row>
    <row r="55" spans="2:7" x14ac:dyDescent="0.25">
      <c r="B55" s="16" t="s">
        <v>360</v>
      </c>
      <c r="C55" s="16" t="s">
        <v>361</v>
      </c>
      <c r="D55" s="16" t="s">
        <v>362</v>
      </c>
      <c r="E55" s="16" t="s">
        <v>156</v>
      </c>
      <c r="F55" s="16" t="s">
        <v>363</v>
      </c>
      <c r="G55" s="16" t="s">
        <v>22</v>
      </c>
    </row>
    <row r="56" spans="2:7" x14ac:dyDescent="0.25">
      <c r="B56" s="16" t="s">
        <v>896</v>
      </c>
      <c r="C56" s="16" t="s">
        <v>897</v>
      </c>
      <c r="D56" s="16" t="s">
        <v>898</v>
      </c>
      <c r="E56" s="16" t="s">
        <v>156</v>
      </c>
      <c r="F56" s="16" t="s">
        <v>899</v>
      </c>
      <c r="G56" s="16" t="s">
        <v>22</v>
      </c>
    </row>
    <row r="57" spans="2:7" x14ac:dyDescent="0.25">
      <c r="B57" s="16" t="s">
        <v>1041</v>
      </c>
      <c r="C57" s="16" t="s">
        <v>1042</v>
      </c>
      <c r="D57" s="16" t="s">
        <v>1043</v>
      </c>
      <c r="E57" s="16" t="s">
        <v>156</v>
      </c>
      <c r="F57" s="16" t="s">
        <v>1044</v>
      </c>
      <c r="G57" s="16" t="s">
        <v>22</v>
      </c>
    </row>
    <row r="58" spans="2:7" x14ac:dyDescent="0.25">
      <c r="B58" s="16" t="s">
        <v>1098</v>
      </c>
      <c r="C58" s="16" t="s">
        <v>1099</v>
      </c>
      <c r="D58" s="16" t="s">
        <v>1100</v>
      </c>
      <c r="E58" s="16" t="s">
        <v>156</v>
      </c>
      <c r="F58" s="16" t="s">
        <v>1101</v>
      </c>
      <c r="G58" s="16" t="s">
        <v>22</v>
      </c>
    </row>
    <row r="59" spans="2:7" x14ac:dyDescent="0.25">
      <c r="B59" s="16" t="s">
        <v>1207</v>
      </c>
      <c r="C59" s="16" t="s">
        <v>1100</v>
      </c>
      <c r="D59" s="16" t="s">
        <v>1100</v>
      </c>
      <c r="E59" s="16" t="s">
        <v>156</v>
      </c>
      <c r="F59" s="16" t="s">
        <v>1208</v>
      </c>
      <c r="G59" s="16" t="s">
        <v>22</v>
      </c>
    </row>
    <row r="60" spans="2:7" x14ac:dyDescent="0.25">
      <c r="B60" s="16" t="s">
        <v>943</v>
      </c>
      <c r="C60" s="16" t="s">
        <v>944</v>
      </c>
      <c r="D60" s="16" t="s">
        <v>945</v>
      </c>
      <c r="E60" s="16" t="s">
        <v>19</v>
      </c>
      <c r="F60" s="16" t="s">
        <v>946</v>
      </c>
      <c r="G60" s="16" t="s">
        <v>22</v>
      </c>
    </row>
    <row r="61" spans="2:7" x14ac:dyDescent="0.25">
      <c r="B61" s="16" t="s">
        <v>568</v>
      </c>
      <c r="C61" s="16" t="s">
        <v>569</v>
      </c>
      <c r="D61" s="16" t="s">
        <v>570</v>
      </c>
      <c r="E61" s="16" t="s">
        <v>19</v>
      </c>
      <c r="F61" s="16" t="s">
        <v>571</v>
      </c>
      <c r="G61" s="16" t="s">
        <v>22</v>
      </c>
    </row>
    <row r="62" spans="2:7" x14ac:dyDescent="0.25">
      <c r="B62" s="16" t="s">
        <v>16</v>
      </c>
      <c r="C62" s="16" t="s">
        <v>17</v>
      </c>
      <c r="D62" s="16" t="s">
        <v>18</v>
      </c>
      <c r="E62" s="16" t="s">
        <v>19</v>
      </c>
      <c r="F62" s="16" t="s">
        <v>20</v>
      </c>
      <c r="G62" s="16" t="s">
        <v>22</v>
      </c>
    </row>
    <row r="63" spans="2:7" x14ac:dyDescent="0.25">
      <c r="B63" s="16" t="s">
        <v>1014</v>
      </c>
      <c r="C63" s="16" t="s">
        <v>1015</v>
      </c>
      <c r="D63" s="16" t="s">
        <v>18</v>
      </c>
      <c r="E63" s="16" t="s">
        <v>19</v>
      </c>
      <c r="F63" s="16" t="s">
        <v>1016</v>
      </c>
      <c r="G63" s="16" t="s">
        <v>22</v>
      </c>
    </row>
    <row r="64" spans="2:7" x14ac:dyDescent="0.25">
      <c r="B64" s="16" t="s">
        <v>1170</v>
      </c>
      <c r="C64" s="16" t="s">
        <v>1171</v>
      </c>
      <c r="D64" s="16" t="s">
        <v>1172</v>
      </c>
      <c r="E64" s="16" t="s">
        <v>19</v>
      </c>
      <c r="F64" s="16" t="s">
        <v>1173</v>
      </c>
      <c r="G64" s="16" t="s">
        <v>22</v>
      </c>
    </row>
    <row r="65" spans="2:7" x14ac:dyDescent="0.25">
      <c r="B65" s="16" t="s">
        <v>853</v>
      </c>
      <c r="C65" s="16" t="s">
        <v>854</v>
      </c>
      <c r="D65" s="16" t="s">
        <v>855</v>
      </c>
      <c r="E65" s="16" t="s">
        <v>19</v>
      </c>
      <c r="F65" s="16" t="s">
        <v>856</v>
      </c>
      <c r="G65" s="16" t="s">
        <v>22</v>
      </c>
    </row>
    <row r="66" spans="2:7" x14ac:dyDescent="0.25">
      <c r="B66" s="16" t="s">
        <v>1094</v>
      </c>
      <c r="C66" s="16" t="s">
        <v>1095</v>
      </c>
      <c r="D66" s="16" t="s">
        <v>1096</v>
      </c>
      <c r="E66" s="16" t="s">
        <v>218</v>
      </c>
      <c r="F66" s="16" t="s">
        <v>1097</v>
      </c>
      <c r="G66" s="16" t="s">
        <v>22</v>
      </c>
    </row>
    <row r="67" spans="2:7" x14ac:dyDescent="0.25">
      <c r="B67" s="16" t="s">
        <v>215</v>
      </c>
      <c r="C67" s="16" t="s">
        <v>216</v>
      </c>
      <c r="D67" s="16" t="s">
        <v>217</v>
      </c>
      <c r="E67" s="16" t="s">
        <v>218</v>
      </c>
      <c r="F67" s="16" t="s">
        <v>219</v>
      </c>
      <c r="G67" s="16" t="s">
        <v>22</v>
      </c>
    </row>
    <row r="68" spans="2:7" x14ac:dyDescent="0.25">
      <c r="B68" s="16" t="s">
        <v>1209</v>
      </c>
      <c r="C68" s="16" t="s">
        <v>218</v>
      </c>
      <c r="D68" s="16" t="s">
        <v>1210</v>
      </c>
      <c r="E68" s="16" t="s">
        <v>218</v>
      </c>
      <c r="F68" s="16" t="s">
        <v>1211</v>
      </c>
      <c r="G68" s="16" t="s">
        <v>22</v>
      </c>
    </row>
    <row r="69" spans="2:7" x14ac:dyDescent="0.25">
      <c r="B69" s="16" t="s">
        <v>1185</v>
      </c>
      <c r="C69" s="16" t="s">
        <v>1186</v>
      </c>
      <c r="D69" s="16" t="s">
        <v>1187</v>
      </c>
      <c r="E69" s="16" t="s">
        <v>218</v>
      </c>
      <c r="F69" s="16" t="s">
        <v>1188</v>
      </c>
      <c r="G69" s="16" t="s">
        <v>22</v>
      </c>
    </row>
    <row r="70" spans="2:7" x14ac:dyDescent="0.25">
      <c r="B70" s="16" t="s">
        <v>967</v>
      </c>
      <c r="C70" s="16" t="s">
        <v>968</v>
      </c>
      <c r="D70" s="16" t="s">
        <v>686</v>
      </c>
      <c r="E70" s="16" t="s">
        <v>218</v>
      </c>
      <c r="F70" s="16" t="s">
        <v>969</v>
      </c>
      <c r="G70" s="16" t="s">
        <v>22</v>
      </c>
    </row>
    <row r="71" spans="2:7" x14ac:dyDescent="0.25">
      <c r="B71" s="16" t="s">
        <v>684</v>
      </c>
      <c r="C71" s="16" t="s">
        <v>685</v>
      </c>
      <c r="D71" s="16" t="s">
        <v>686</v>
      </c>
      <c r="E71" s="16" t="s">
        <v>218</v>
      </c>
      <c r="F71" s="16" t="s">
        <v>687</v>
      </c>
      <c r="G71" s="16" t="s">
        <v>22</v>
      </c>
    </row>
    <row r="72" spans="2:7" x14ac:dyDescent="0.25">
      <c r="B72" s="16" t="s">
        <v>947</v>
      </c>
      <c r="C72" s="16" t="s">
        <v>948</v>
      </c>
      <c r="D72" s="16" t="s">
        <v>815</v>
      </c>
      <c r="E72" s="16" t="s">
        <v>156</v>
      </c>
      <c r="F72" s="16" t="s">
        <v>949</v>
      </c>
      <c r="G72" s="16" t="s">
        <v>22</v>
      </c>
    </row>
    <row r="73" spans="2:7" x14ac:dyDescent="0.25">
      <c r="B73" s="16" t="s">
        <v>813</v>
      </c>
      <c r="C73" s="16" t="s">
        <v>814</v>
      </c>
      <c r="D73" s="16" t="s">
        <v>815</v>
      </c>
      <c r="E73" s="16" t="s">
        <v>156</v>
      </c>
      <c r="F73" s="16" t="s">
        <v>816</v>
      </c>
      <c r="G73" s="16" t="s">
        <v>22</v>
      </c>
    </row>
    <row r="74" spans="2:7" x14ac:dyDescent="0.25">
      <c r="B74" s="16" t="s">
        <v>1167</v>
      </c>
      <c r="C74" s="16" t="s">
        <v>1168</v>
      </c>
      <c r="D74" s="16" t="s">
        <v>1168</v>
      </c>
      <c r="E74" s="16" t="s">
        <v>218</v>
      </c>
      <c r="F74" s="16" t="s">
        <v>1169</v>
      </c>
      <c r="G74" s="16" t="s">
        <v>22</v>
      </c>
    </row>
    <row r="75" spans="2:7" x14ac:dyDescent="0.25">
      <c r="B75" s="16" t="s">
        <v>639</v>
      </c>
      <c r="C75" s="16" t="s">
        <v>640</v>
      </c>
      <c r="D75" s="16" t="s">
        <v>641</v>
      </c>
      <c r="E75" s="16" t="s">
        <v>218</v>
      </c>
      <c r="F75" s="16" t="s">
        <v>642</v>
      </c>
      <c r="G75" s="16" t="s">
        <v>22</v>
      </c>
    </row>
    <row r="76" spans="2:7" x14ac:dyDescent="0.25">
      <c r="B76" s="16" t="s">
        <v>773</v>
      </c>
      <c r="C76" s="16" t="s">
        <v>774</v>
      </c>
      <c r="D76" s="16" t="s">
        <v>775</v>
      </c>
      <c r="E76" s="16" t="s">
        <v>100</v>
      </c>
      <c r="F76" s="16" t="s">
        <v>776</v>
      </c>
      <c r="G76" s="16" t="s">
        <v>43</v>
      </c>
    </row>
    <row r="77" spans="2:7" x14ac:dyDescent="0.25">
      <c r="B77" s="16" t="s">
        <v>121</v>
      </c>
      <c r="C77" s="16" t="s">
        <v>117</v>
      </c>
      <c r="D77" s="16" t="s">
        <v>122</v>
      </c>
      <c r="E77" s="16" t="s">
        <v>117</v>
      </c>
      <c r="F77" s="16" t="s">
        <v>123</v>
      </c>
      <c r="G77" s="16" t="s">
        <v>43</v>
      </c>
    </row>
    <row r="78" spans="2:7" x14ac:dyDescent="0.25">
      <c r="B78" s="16" t="s">
        <v>881</v>
      </c>
      <c r="C78" s="16" t="s">
        <v>882</v>
      </c>
      <c r="D78" s="16" t="s">
        <v>883</v>
      </c>
      <c r="E78" s="16" t="s">
        <v>117</v>
      </c>
      <c r="F78" s="16" t="s">
        <v>884</v>
      </c>
      <c r="G78" s="16" t="s">
        <v>43</v>
      </c>
    </row>
    <row r="79" spans="2:7" x14ac:dyDescent="0.25">
      <c r="B79" s="16" t="s">
        <v>788</v>
      </c>
      <c r="C79" s="16" t="s">
        <v>154</v>
      </c>
      <c r="D79" s="16" t="s">
        <v>789</v>
      </c>
      <c r="E79" s="16" t="s">
        <v>117</v>
      </c>
      <c r="F79" s="16" t="s">
        <v>790</v>
      </c>
      <c r="G79" s="16" t="s">
        <v>43</v>
      </c>
    </row>
    <row r="80" spans="2:7" x14ac:dyDescent="0.25">
      <c r="B80" s="16" t="s">
        <v>488</v>
      </c>
      <c r="C80" s="16" t="s">
        <v>489</v>
      </c>
      <c r="D80" s="16" t="s">
        <v>490</v>
      </c>
      <c r="E80" s="16" t="s">
        <v>117</v>
      </c>
      <c r="F80" s="16" t="s">
        <v>491</v>
      </c>
      <c r="G80" s="16" t="s">
        <v>43</v>
      </c>
    </row>
    <row r="81" spans="2:7" x14ac:dyDescent="0.25">
      <c r="B81" s="16" t="s">
        <v>328</v>
      </c>
      <c r="C81" s="16" t="s">
        <v>329</v>
      </c>
      <c r="D81" s="16" t="s">
        <v>330</v>
      </c>
      <c r="E81" s="16" t="s">
        <v>117</v>
      </c>
      <c r="F81" s="16" t="s">
        <v>331</v>
      </c>
      <c r="G81" s="16" t="s">
        <v>43</v>
      </c>
    </row>
    <row r="82" spans="2:7" x14ac:dyDescent="0.25">
      <c r="B82" s="16" t="s">
        <v>935</v>
      </c>
      <c r="C82" s="16" t="s">
        <v>936</v>
      </c>
      <c r="D82" s="16" t="s">
        <v>937</v>
      </c>
      <c r="E82" s="16" t="s">
        <v>117</v>
      </c>
      <c r="F82" s="16" t="s">
        <v>938</v>
      </c>
      <c r="G82" s="16" t="s">
        <v>43</v>
      </c>
    </row>
    <row r="83" spans="2:7" x14ac:dyDescent="0.25">
      <c r="B83" s="16" t="s">
        <v>665</v>
      </c>
      <c r="C83" s="16" t="s">
        <v>666</v>
      </c>
      <c r="D83" s="16" t="s">
        <v>667</v>
      </c>
      <c r="E83" s="16" t="s">
        <v>117</v>
      </c>
      <c r="F83" s="16" t="s">
        <v>668</v>
      </c>
      <c r="G83" s="16" t="s">
        <v>43</v>
      </c>
    </row>
    <row r="84" spans="2:7" x14ac:dyDescent="0.25">
      <c r="B84" s="16" t="s">
        <v>867</v>
      </c>
      <c r="C84" s="16" t="s">
        <v>228</v>
      </c>
      <c r="D84" s="16" t="s">
        <v>868</v>
      </c>
      <c r="E84" s="16" t="s">
        <v>228</v>
      </c>
      <c r="F84" s="16" t="s">
        <v>869</v>
      </c>
      <c r="G84" s="16" t="s">
        <v>43</v>
      </c>
    </row>
    <row r="85" spans="2:7" x14ac:dyDescent="0.25">
      <c r="B85" s="16" t="s">
        <v>455</v>
      </c>
      <c r="C85" s="16" t="s">
        <v>456</v>
      </c>
      <c r="D85" s="16" t="s">
        <v>91</v>
      </c>
      <c r="E85" s="16" t="s">
        <v>228</v>
      </c>
      <c r="F85" s="16" t="s">
        <v>457</v>
      </c>
      <c r="G85" s="16" t="s">
        <v>43</v>
      </c>
    </row>
    <row r="86" spans="2:7" x14ac:dyDescent="0.25">
      <c r="B86" s="16" t="s">
        <v>950</v>
      </c>
      <c r="C86" s="16" t="s">
        <v>951</v>
      </c>
      <c r="D86" s="16" t="s">
        <v>951</v>
      </c>
      <c r="E86" s="16" t="s">
        <v>228</v>
      </c>
      <c r="F86" s="16" t="s">
        <v>952</v>
      </c>
      <c r="G86" s="16" t="s">
        <v>43</v>
      </c>
    </row>
    <row r="87" spans="2:7" x14ac:dyDescent="0.25">
      <c r="B87" s="16" t="s">
        <v>857</v>
      </c>
      <c r="C87" s="16" t="s">
        <v>858</v>
      </c>
      <c r="D87" s="16" t="s">
        <v>859</v>
      </c>
      <c r="E87" s="16" t="s">
        <v>228</v>
      </c>
      <c r="F87" s="16" t="s">
        <v>860</v>
      </c>
      <c r="G87" s="16" t="s">
        <v>43</v>
      </c>
    </row>
    <row r="88" spans="2:7" x14ac:dyDescent="0.25">
      <c r="B88" s="16" t="s">
        <v>1007</v>
      </c>
      <c r="C88" s="16" t="s">
        <v>1008</v>
      </c>
      <c r="D88" s="16" t="s">
        <v>1009</v>
      </c>
      <c r="E88" s="16" t="s">
        <v>228</v>
      </c>
      <c r="F88" s="16" t="s">
        <v>1010</v>
      </c>
      <c r="G88" s="16" t="s">
        <v>43</v>
      </c>
    </row>
    <row r="89" spans="2:7" x14ac:dyDescent="0.25">
      <c r="B89" s="16" t="s">
        <v>1081</v>
      </c>
      <c r="C89" s="16" t="s">
        <v>1082</v>
      </c>
      <c r="D89" s="16" t="s">
        <v>1082</v>
      </c>
      <c r="E89" s="16" t="s">
        <v>228</v>
      </c>
      <c r="F89" s="16" t="s">
        <v>1083</v>
      </c>
      <c r="G89" s="16" t="s">
        <v>43</v>
      </c>
    </row>
    <row r="90" spans="2:7" x14ac:dyDescent="0.25">
      <c r="B90" s="16" t="s">
        <v>343</v>
      </c>
      <c r="C90" s="16" t="s">
        <v>344</v>
      </c>
      <c r="D90" s="16" t="s">
        <v>345</v>
      </c>
      <c r="E90" s="16" t="s">
        <v>228</v>
      </c>
      <c r="F90" s="16" t="s">
        <v>346</v>
      </c>
      <c r="G90" s="16" t="s">
        <v>43</v>
      </c>
    </row>
    <row r="91" spans="2:7" x14ac:dyDescent="0.25">
      <c r="B91" s="16" t="s">
        <v>698</v>
      </c>
      <c r="C91" s="16" t="s">
        <v>699</v>
      </c>
      <c r="D91" s="16" t="s">
        <v>700</v>
      </c>
      <c r="E91" s="16" t="s">
        <v>228</v>
      </c>
      <c r="F91" s="16" t="s">
        <v>701</v>
      </c>
      <c r="G91" s="16" t="s">
        <v>43</v>
      </c>
    </row>
    <row r="92" spans="2:7" x14ac:dyDescent="0.25">
      <c r="B92" s="16" t="s">
        <v>939</v>
      </c>
      <c r="C92" s="16" t="s">
        <v>940</v>
      </c>
      <c r="D92" s="16" t="s">
        <v>941</v>
      </c>
      <c r="E92" s="16" t="s">
        <v>200</v>
      </c>
      <c r="F92" s="16" t="s">
        <v>942</v>
      </c>
      <c r="G92" s="16" t="s">
        <v>43</v>
      </c>
    </row>
    <row r="93" spans="2:7" x14ac:dyDescent="0.25">
      <c r="B93" s="16" t="s">
        <v>1140</v>
      </c>
      <c r="C93" s="16" t="s">
        <v>1141</v>
      </c>
      <c r="D93" s="16" t="s">
        <v>1142</v>
      </c>
      <c r="E93" s="16" t="s">
        <v>200</v>
      </c>
      <c r="F93" s="16" t="s">
        <v>1143</v>
      </c>
      <c r="G93" s="16" t="s">
        <v>43</v>
      </c>
    </row>
    <row r="94" spans="2:7" x14ac:dyDescent="0.25">
      <c r="B94" s="16" t="s">
        <v>994</v>
      </c>
      <c r="C94" s="16" t="s">
        <v>200</v>
      </c>
      <c r="D94" s="16" t="s">
        <v>995</v>
      </c>
      <c r="E94" s="16" t="s">
        <v>200</v>
      </c>
      <c r="F94" s="16" t="s">
        <v>996</v>
      </c>
      <c r="G94" s="16" t="s">
        <v>43</v>
      </c>
    </row>
    <row r="95" spans="2:7" x14ac:dyDescent="0.25">
      <c r="B95" s="16" t="s">
        <v>367</v>
      </c>
      <c r="C95" s="16" t="s">
        <v>368</v>
      </c>
      <c r="D95" s="16" t="s">
        <v>369</v>
      </c>
      <c r="E95" s="16" t="s">
        <v>200</v>
      </c>
      <c r="F95" s="16" t="s">
        <v>370</v>
      </c>
      <c r="G95" s="16" t="s">
        <v>43</v>
      </c>
    </row>
    <row r="96" spans="2:7" x14ac:dyDescent="0.25">
      <c r="B96" s="16" t="s">
        <v>983</v>
      </c>
      <c r="C96" s="16" t="s">
        <v>984</v>
      </c>
      <c r="D96" s="16" t="s">
        <v>985</v>
      </c>
      <c r="E96" s="16" t="s">
        <v>115</v>
      </c>
      <c r="F96" s="16" t="s">
        <v>986</v>
      </c>
      <c r="G96" s="16" t="s">
        <v>43</v>
      </c>
    </row>
    <row r="97" spans="2:7" x14ac:dyDescent="0.25">
      <c r="B97" s="16" t="s">
        <v>777</v>
      </c>
      <c r="C97" s="16" t="s">
        <v>778</v>
      </c>
      <c r="D97" s="16" t="s">
        <v>779</v>
      </c>
      <c r="E97" s="16" t="s">
        <v>115</v>
      </c>
      <c r="F97" s="16" t="s">
        <v>780</v>
      </c>
      <c r="G97" s="16" t="s">
        <v>43</v>
      </c>
    </row>
    <row r="98" spans="2:7" x14ac:dyDescent="0.25">
      <c r="B98" s="16" t="s">
        <v>669</v>
      </c>
      <c r="C98" s="16" t="s">
        <v>670</v>
      </c>
      <c r="D98" s="16" t="s">
        <v>671</v>
      </c>
      <c r="E98" s="16" t="s">
        <v>115</v>
      </c>
      <c r="F98" s="16" t="s">
        <v>672</v>
      </c>
      <c r="G98" s="16" t="s">
        <v>43</v>
      </c>
    </row>
    <row r="99" spans="2:7" x14ac:dyDescent="0.25">
      <c r="B99" s="16" t="s">
        <v>112</v>
      </c>
      <c r="C99" s="16" t="s">
        <v>113</v>
      </c>
      <c r="D99" s="16" t="s">
        <v>114</v>
      </c>
      <c r="E99" s="16" t="s">
        <v>115</v>
      </c>
      <c r="F99" s="16" t="s">
        <v>116</v>
      </c>
      <c r="G99" s="16" t="s">
        <v>43</v>
      </c>
    </row>
    <row r="100" spans="2:7" x14ac:dyDescent="0.25">
      <c r="B100" s="16" t="s">
        <v>728</v>
      </c>
      <c r="C100" s="16" t="s">
        <v>114</v>
      </c>
      <c r="D100" s="16" t="s">
        <v>729</v>
      </c>
      <c r="E100" s="16" t="s">
        <v>115</v>
      </c>
      <c r="F100" s="16" t="s">
        <v>730</v>
      </c>
      <c r="G100" s="16" t="s">
        <v>43</v>
      </c>
    </row>
    <row r="101" spans="2:7" x14ac:dyDescent="0.25">
      <c r="B101" s="16" t="s">
        <v>1212</v>
      </c>
      <c r="C101" s="16" t="s">
        <v>1213</v>
      </c>
      <c r="D101" s="16" t="s">
        <v>1214</v>
      </c>
      <c r="E101" s="16" t="s">
        <v>115</v>
      </c>
      <c r="F101" s="16" t="s">
        <v>1215</v>
      </c>
      <c r="G101" s="16" t="s">
        <v>43</v>
      </c>
    </row>
    <row r="102" spans="2:7" x14ac:dyDescent="0.25">
      <c r="B102" s="16" t="s">
        <v>1223</v>
      </c>
      <c r="C102" s="16" t="s">
        <v>1224</v>
      </c>
      <c r="D102" s="16" t="s">
        <v>922</v>
      </c>
      <c r="E102" s="16" t="s">
        <v>115</v>
      </c>
      <c r="F102" s="16" t="s">
        <v>1225</v>
      </c>
      <c r="G102" s="16" t="s">
        <v>43</v>
      </c>
    </row>
    <row r="103" spans="2:7" x14ac:dyDescent="0.25">
      <c r="B103" s="16" t="s">
        <v>920</v>
      </c>
      <c r="C103" s="16" t="s">
        <v>921</v>
      </c>
      <c r="D103" s="16" t="s">
        <v>922</v>
      </c>
      <c r="E103" s="16" t="s">
        <v>115</v>
      </c>
      <c r="F103" s="16" t="s">
        <v>923</v>
      </c>
      <c r="G103" s="16" t="s">
        <v>43</v>
      </c>
    </row>
    <row r="104" spans="2:7" x14ac:dyDescent="0.25">
      <c r="B104" s="16" t="s">
        <v>197</v>
      </c>
      <c r="C104" s="16" t="s">
        <v>198</v>
      </c>
      <c r="D104" s="16" t="s">
        <v>199</v>
      </c>
      <c r="E104" s="16" t="s">
        <v>200</v>
      </c>
      <c r="F104" s="16" t="s">
        <v>201</v>
      </c>
      <c r="G104" s="16" t="s">
        <v>43</v>
      </c>
    </row>
    <row r="105" spans="2:7" x14ac:dyDescent="0.25">
      <c r="B105" s="16" t="s">
        <v>1102</v>
      </c>
      <c r="C105" s="16" t="s">
        <v>1103</v>
      </c>
      <c r="D105" s="16" t="s">
        <v>1104</v>
      </c>
      <c r="E105" s="16" t="s">
        <v>200</v>
      </c>
      <c r="F105" s="16" t="s">
        <v>1105</v>
      </c>
      <c r="G105" s="16" t="s">
        <v>43</v>
      </c>
    </row>
    <row r="106" spans="2:7" x14ac:dyDescent="0.25">
      <c r="B106" s="16" t="s">
        <v>1109</v>
      </c>
      <c r="C106" s="16" t="s">
        <v>1110</v>
      </c>
      <c r="D106" s="16" t="s">
        <v>771</v>
      </c>
      <c r="E106" s="16" t="s">
        <v>41</v>
      </c>
      <c r="F106" s="16" t="s">
        <v>1111</v>
      </c>
      <c r="G106" s="16" t="s">
        <v>33</v>
      </c>
    </row>
    <row r="107" spans="2:7" x14ac:dyDescent="0.25">
      <c r="B107" s="16" t="s">
        <v>38</v>
      </c>
      <c r="C107" s="16" t="s">
        <v>39</v>
      </c>
      <c r="D107" s="16" t="s">
        <v>40</v>
      </c>
      <c r="E107" s="16" t="s">
        <v>41</v>
      </c>
      <c r="F107" s="16" t="s">
        <v>42</v>
      </c>
      <c r="G107" s="16" t="s">
        <v>33</v>
      </c>
    </row>
    <row r="108" spans="2:7" x14ac:dyDescent="0.25">
      <c r="B108" s="16" t="s">
        <v>1061</v>
      </c>
      <c r="C108" s="16" t="s">
        <v>1062</v>
      </c>
      <c r="D108" s="16" t="s">
        <v>1063</v>
      </c>
      <c r="E108" s="16" t="s">
        <v>41</v>
      </c>
      <c r="F108" s="16" t="s">
        <v>1064</v>
      </c>
      <c r="G108" s="16" t="s">
        <v>33</v>
      </c>
    </row>
    <row r="109" spans="2:7" x14ac:dyDescent="0.25">
      <c r="B109" s="16" t="s">
        <v>161</v>
      </c>
      <c r="C109" s="16" t="s">
        <v>162</v>
      </c>
      <c r="D109" s="16" t="s">
        <v>163</v>
      </c>
      <c r="E109" s="16" t="s">
        <v>41</v>
      </c>
      <c r="F109" s="16" t="s">
        <v>164</v>
      </c>
      <c r="G109" s="16" t="s">
        <v>33</v>
      </c>
    </row>
    <row r="110" spans="2:7" x14ac:dyDescent="0.25">
      <c r="B110" s="16" t="s">
        <v>187</v>
      </c>
      <c r="C110" s="16" t="s">
        <v>188</v>
      </c>
      <c r="D110" s="16" t="s">
        <v>189</v>
      </c>
      <c r="E110" s="16" t="s">
        <v>41</v>
      </c>
      <c r="F110" s="16" t="s">
        <v>190</v>
      </c>
      <c r="G110" s="16" t="s">
        <v>33</v>
      </c>
    </row>
    <row r="111" spans="2:7" x14ac:dyDescent="0.25">
      <c r="B111" s="16" t="s">
        <v>609</v>
      </c>
      <c r="C111" s="16" t="s">
        <v>610</v>
      </c>
      <c r="D111" s="16" t="s">
        <v>611</v>
      </c>
      <c r="E111" s="16" t="s">
        <v>252</v>
      </c>
      <c r="F111" s="16" t="s">
        <v>612</v>
      </c>
      <c r="G111" s="16" t="s">
        <v>33</v>
      </c>
    </row>
    <row r="112" spans="2:7" x14ac:dyDescent="0.25">
      <c r="B112" s="16" t="s">
        <v>1031</v>
      </c>
      <c r="C112" s="16" t="s">
        <v>1032</v>
      </c>
      <c r="D112" s="16" t="s">
        <v>1033</v>
      </c>
      <c r="E112" s="16" t="s">
        <v>252</v>
      </c>
      <c r="F112" s="16" t="s">
        <v>1034</v>
      </c>
      <c r="G112" s="16" t="s">
        <v>33</v>
      </c>
    </row>
    <row r="113" spans="2:7" x14ac:dyDescent="0.25">
      <c r="B113" s="16" t="s">
        <v>445</v>
      </c>
      <c r="C113" s="16" t="s">
        <v>446</v>
      </c>
      <c r="D113" s="16" t="s">
        <v>447</v>
      </c>
      <c r="E113" s="16" t="s">
        <v>210</v>
      </c>
      <c r="F113" s="16" t="s">
        <v>448</v>
      </c>
      <c r="G113" s="16" t="s">
        <v>33</v>
      </c>
    </row>
    <row r="114" spans="2:7" x14ac:dyDescent="0.25">
      <c r="B114" s="16" t="s">
        <v>470</v>
      </c>
      <c r="C114" s="16" t="s">
        <v>471</v>
      </c>
      <c r="D114" s="16" t="s">
        <v>472</v>
      </c>
      <c r="E114" s="16" t="s">
        <v>210</v>
      </c>
      <c r="F114" s="16" t="s">
        <v>473</v>
      </c>
      <c r="G114" s="16" t="s">
        <v>33</v>
      </c>
    </row>
    <row r="115" spans="2:7" x14ac:dyDescent="0.25">
      <c r="B115" s="16" t="s">
        <v>537</v>
      </c>
      <c r="C115" s="16" t="s">
        <v>538</v>
      </c>
      <c r="D115" s="16" t="s">
        <v>539</v>
      </c>
      <c r="E115" s="16" t="s">
        <v>210</v>
      </c>
      <c r="F115" s="16" t="s">
        <v>540</v>
      </c>
      <c r="G115" s="16" t="s">
        <v>33</v>
      </c>
    </row>
    <row r="116" spans="2:7" x14ac:dyDescent="0.25">
      <c r="B116" s="16" t="s">
        <v>321</v>
      </c>
      <c r="C116" s="16" t="s">
        <v>322</v>
      </c>
      <c r="D116" s="16" t="s">
        <v>323</v>
      </c>
      <c r="E116" s="16" t="s">
        <v>210</v>
      </c>
      <c r="F116" s="16" t="s">
        <v>324</v>
      </c>
      <c r="G116" s="16" t="s">
        <v>33</v>
      </c>
    </row>
    <row r="117" spans="2:7" x14ac:dyDescent="0.25">
      <c r="B117" s="16" t="s">
        <v>635</v>
      </c>
      <c r="C117" s="16" t="s">
        <v>636</v>
      </c>
      <c r="D117" s="16" t="s">
        <v>637</v>
      </c>
      <c r="E117" s="16" t="s">
        <v>210</v>
      </c>
      <c r="F117" s="16" t="s">
        <v>638</v>
      </c>
      <c r="G117" s="16" t="s">
        <v>33</v>
      </c>
    </row>
    <row r="118" spans="2:7" x14ac:dyDescent="0.25">
      <c r="B118" s="16" t="s">
        <v>724</v>
      </c>
      <c r="C118" s="16" t="s">
        <v>725</v>
      </c>
      <c r="D118" s="16" t="s">
        <v>726</v>
      </c>
      <c r="E118" s="16" t="s">
        <v>252</v>
      </c>
      <c r="F118" s="16" t="s">
        <v>727</v>
      </c>
      <c r="G118" s="16" t="s">
        <v>33</v>
      </c>
    </row>
    <row r="119" spans="2:7" x14ac:dyDescent="0.25">
      <c r="B119" s="16" t="s">
        <v>1079</v>
      </c>
      <c r="C119" s="16" t="s">
        <v>268</v>
      </c>
      <c r="D119" s="16" t="s">
        <v>1077</v>
      </c>
      <c r="E119" s="16" t="s">
        <v>268</v>
      </c>
      <c r="F119" s="16" t="s">
        <v>1080</v>
      </c>
      <c r="G119" s="16" t="s">
        <v>33</v>
      </c>
    </row>
    <row r="120" spans="2:7" x14ac:dyDescent="0.25">
      <c r="B120" s="16" t="s">
        <v>795</v>
      </c>
      <c r="C120" s="16" t="s">
        <v>796</v>
      </c>
      <c r="D120" s="16" t="s">
        <v>797</v>
      </c>
      <c r="E120" s="16" t="s">
        <v>41</v>
      </c>
      <c r="F120" s="16" t="s">
        <v>798</v>
      </c>
      <c r="G120" s="16" t="s">
        <v>33</v>
      </c>
    </row>
    <row r="121" spans="2:7" x14ac:dyDescent="0.25">
      <c r="B121" s="16" t="s">
        <v>799</v>
      </c>
      <c r="C121" s="16" t="s">
        <v>800</v>
      </c>
      <c r="D121" s="16" t="s">
        <v>801</v>
      </c>
      <c r="E121" s="16" t="s">
        <v>268</v>
      </c>
      <c r="F121" s="16" t="s">
        <v>802</v>
      </c>
      <c r="G121" s="16" t="s">
        <v>33</v>
      </c>
    </row>
    <row r="122" spans="2:7" x14ac:dyDescent="0.25">
      <c r="B122" s="16" t="s">
        <v>807</v>
      </c>
      <c r="C122" s="16" t="s">
        <v>808</v>
      </c>
      <c r="D122" s="16" t="s">
        <v>809</v>
      </c>
      <c r="E122" s="16" t="s">
        <v>41</v>
      </c>
      <c r="F122" s="16" t="s">
        <v>810</v>
      </c>
      <c r="G122" s="16" t="s">
        <v>33</v>
      </c>
    </row>
    <row r="123" spans="2:7" x14ac:dyDescent="0.25">
      <c r="B123" s="16" t="s">
        <v>653</v>
      </c>
      <c r="C123" s="16" t="s">
        <v>654</v>
      </c>
      <c r="D123" s="16" t="s">
        <v>655</v>
      </c>
      <c r="E123" s="16" t="s">
        <v>41</v>
      </c>
      <c r="F123" s="16" t="s">
        <v>656</v>
      </c>
      <c r="G123" s="16" t="s">
        <v>33</v>
      </c>
    </row>
    <row r="124" spans="2:7" x14ac:dyDescent="0.25">
      <c r="B124" s="16" t="s">
        <v>586</v>
      </c>
      <c r="C124" s="16" t="s">
        <v>587</v>
      </c>
      <c r="D124" s="16" t="s">
        <v>588</v>
      </c>
      <c r="E124" s="16" t="s">
        <v>210</v>
      </c>
      <c r="F124" s="16" t="s">
        <v>589</v>
      </c>
      <c r="G124" s="16" t="s">
        <v>33</v>
      </c>
    </row>
    <row r="125" spans="2:7" x14ac:dyDescent="0.25">
      <c r="B125" s="16" t="s">
        <v>769</v>
      </c>
      <c r="C125" s="16" t="s">
        <v>770</v>
      </c>
      <c r="D125" s="16" t="s">
        <v>771</v>
      </c>
      <c r="E125" s="16" t="s">
        <v>41</v>
      </c>
      <c r="F125" s="16" t="s">
        <v>772</v>
      </c>
      <c r="G125" s="16" t="s">
        <v>33</v>
      </c>
    </row>
    <row r="126" spans="2:7" x14ac:dyDescent="0.25">
      <c r="B126" s="16" t="s">
        <v>1201</v>
      </c>
      <c r="C126" s="16" t="s">
        <v>1202</v>
      </c>
      <c r="D126" s="16" t="s">
        <v>594</v>
      </c>
      <c r="E126" s="16" t="s">
        <v>252</v>
      </c>
      <c r="F126" s="16" t="s">
        <v>1203</v>
      </c>
      <c r="G126" s="16" t="s">
        <v>33</v>
      </c>
    </row>
    <row r="127" spans="2:7" x14ac:dyDescent="0.25">
      <c r="B127" s="16" t="s">
        <v>1021</v>
      </c>
      <c r="C127" s="16" t="s">
        <v>1022</v>
      </c>
      <c r="D127" s="16" t="s">
        <v>189</v>
      </c>
      <c r="E127" s="16" t="s">
        <v>41</v>
      </c>
      <c r="F127" s="16" t="s">
        <v>1023</v>
      </c>
      <c r="G127" s="16" t="s">
        <v>33</v>
      </c>
    </row>
    <row r="128" spans="2:7" x14ac:dyDescent="0.25">
      <c r="B128" s="16" t="s">
        <v>1055</v>
      </c>
      <c r="C128" s="16" t="s">
        <v>1056</v>
      </c>
      <c r="D128" s="16" t="s">
        <v>189</v>
      </c>
      <c r="E128" s="16" t="s">
        <v>41</v>
      </c>
      <c r="F128" s="16" t="s">
        <v>1057</v>
      </c>
      <c r="G128" s="16" t="s">
        <v>33</v>
      </c>
    </row>
    <row r="129" spans="2:7" x14ac:dyDescent="0.25">
      <c r="B129" s="16" t="s">
        <v>1024</v>
      </c>
      <c r="C129" s="16" t="s">
        <v>1025</v>
      </c>
      <c r="D129" s="16" t="s">
        <v>306</v>
      </c>
      <c r="E129" s="16" t="s">
        <v>252</v>
      </c>
      <c r="F129" s="16" t="s">
        <v>1026</v>
      </c>
      <c r="G129" s="16" t="s">
        <v>33</v>
      </c>
    </row>
    <row r="130" spans="2:7" x14ac:dyDescent="0.25">
      <c r="B130" s="16" t="s">
        <v>1048</v>
      </c>
      <c r="C130" s="16" t="s">
        <v>1049</v>
      </c>
      <c r="D130" s="16" t="s">
        <v>1050</v>
      </c>
      <c r="E130" s="16" t="s">
        <v>252</v>
      </c>
      <c r="F130" s="16" t="s">
        <v>1051</v>
      </c>
      <c r="G130" s="16" t="s">
        <v>33</v>
      </c>
    </row>
    <row r="131" spans="2:7" x14ac:dyDescent="0.25">
      <c r="B131" s="16" t="s">
        <v>1045</v>
      </c>
      <c r="C131" s="16" t="s">
        <v>1046</v>
      </c>
      <c r="D131" s="16" t="s">
        <v>1046</v>
      </c>
      <c r="E131" s="16" t="s">
        <v>41</v>
      </c>
      <c r="F131" s="16" t="s">
        <v>1047</v>
      </c>
      <c r="G131" s="16" t="s">
        <v>33</v>
      </c>
    </row>
    <row r="132" spans="2:7" x14ac:dyDescent="0.25">
      <c r="B132" s="16" t="s">
        <v>1084</v>
      </c>
      <c r="C132" s="16" t="s">
        <v>1085</v>
      </c>
      <c r="D132" s="16" t="s">
        <v>298</v>
      </c>
      <c r="E132" s="16" t="s">
        <v>124</v>
      </c>
      <c r="F132" s="16" t="s">
        <v>1086</v>
      </c>
      <c r="G132" s="16" t="s">
        <v>33</v>
      </c>
    </row>
    <row r="133" spans="2:7" x14ac:dyDescent="0.25">
      <c r="B133" s="16" t="s">
        <v>592</v>
      </c>
      <c r="C133" s="16" t="s">
        <v>593</v>
      </c>
      <c r="D133" s="16" t="s">
        <v>594</v>
      </c>
      <c r="E133" s="16" t="s">
        <v>252</v>
      </c>
      <c r="F133" s="16" t="s">
        <v>595</v>
      </c>
      <c r="G133" s="16" t="s">
        <v>33</v>
      </c>
    </row>
    <row r="134" spans="2:7" x14ac:dyDescent="0.25">
      <c r="B134" s="16" t="s">
        <v>1234</v>
      </c>
      <c r="C134" s="16" t="s">
        <v>1235</v>
      </c>
      <c r="D134" s="16" t="s">
        <v>1235</v>
      </c>
      <c r="E134" s="16" t="s">
        <v>252</v>
      </c>
      <c r="F134" s="16" t="s">
        <v>1236</v>
      </c>
      <c r="G134" s="16" t="s">
        <v>33</v>
      </c>
    </row>
    <row r="135" spans="2:7" x14ac:dyDescent="0.25">
      <c r="B135" s="16" t="s">
        <v>1027</v>
      </c>
      <c r="C135" s="16" t="s">
        <v>1028</v>
      </c>
      <c r="D135" s="16" t="s">
        <v>1029</v>
      </c>
      <c r="E135" s="16" t="s">
        <v>146</v>
      </c>
      <c r="F135" s="16" t="s">
        <v>1030</v>
      </c>
      <c r="G135" s="16" t="s">
        <v>1402</v>
      </c>
    </row>
    <row r="136" spans="2:7" x14ac:dyDescent="0.25">
      <c r="B136" s="16" t="s">
        <v>479</v>
      </c>
      <c r="C136" s="16" t="s">
        <v>480</v>
      </c>
      <c r="D136" s="16" t="s">
        <v>481</v>
      </c>
      <c r="E136" s="16" t="s">
        <v>146</v>
      </c>
      <c r="F136" s="16" t="s">
        <v>482</v>
      </c>
      <c r="G136" s="16" t="s">
        <v>1402</v>
      </c>
    </row>
    <row r="137" spans="2:7" x14ac:dyDescent="0.25">
      <c r="B137" s="16" t="s">
        <v>706</v>
      </c>
      <c r="C137" s="16" t="s">
        <v>707</v>
      </c>
      <c r="D137" s="16" t="s">
        <v>708</v>
      </c>
      <c r="E137" s="16" t="s">
        <v>146</v>
      </c>
      <c r="F137" s="16" t="s">
        <v>709</v>
      </c>
      <c r="G137" s="16" t="s">
        <v>1402</v>
      </c>
    </row>
    <row r="138" spans="2:7" x14ac:dyDescent="0.25">
      <c r="B138" s="16" t="s">
        <v>596</v>
      </c>
      <c r="C138" s="16" t="s">
        <v>597</v>
      </c>
      <c r="D138" s="16" t="s">
        <v>598</v>
      </c>
      <c r="E138" s="16" t="s">
        <v>146</v>
      </c>
      <c r="F138" s="16" t="s">
        <v>599</v>
      </c>
      <c r="G138" s="16" t="s">
        <v>1402</v>
      </c>
    </row>
    <row r="139" spans="2:7" x14ac:dyDescent="0.25">
      <c r="B139" s="16" t="s">
        <v>821</v>
      </c>
      <c r="C139" s="16" t="s">
        <v>822</v>
      </c>
      <c r="D139" s="16" t="s">
        <v>823</v>
      </c>
      <c r="E139" s="16" t="s">
        <v>146</v>
      </c>
      <c r="F139" s="16" t="s">
        <v>824</v>
      </c>
      <c r="G139" s="16" t="s">
        <v>1402</v>
      </c>
    </row>
    <row r="140" spans="2:7" x14ac:dyDescent="0.25">
      <c r="B140" s="16" t="s">
        <v>677</v>
      </c>
      <c r="C140" s="16" t="s">
        <v>678</v>
      </c>
      <c r="D140" s="16" t="s">
        <v>678</v>
      </c>
      <c r="E140" s="16" t="s">
        <v>146</v>
      </c>
      <c r="F140" s="27" t="s">
        <v>679</v>
      </c>
      <c r="G140" s="16" t="s">
        <v>1402</v>
      </c>
    </row>
    <row r="141" spans="2:7" x14ac:dyDescent="0.25">
      <c r="B141" s="16" t="s">
        <v>1189</v>
      </c>
      <c r="C141" s="16" t="s">
        <v>1190</v>
      </c>
      <c r="D141" s="16" t="s">
        <v>1190</v>
      </c>
      <c r="E141" s="16" t="s">
        <v>146</v>
      </c>
      <c r="F141" s="16" t="s">
        <v>1289</v>
      </c>
      <c r="G141" s="16" t="s">
        <v>1402</v>
      </c>
    </row>
    <row r="142" spans="2:7" x14ac:dyDescent="0.25">
      <c r="B142" s="16" t="s">
        <v>1232</v>
      </c>
      <c r="C142" s="16" t="s">
        <v>146</v>
      </c>
      <c r="D142" s="16" t="s">
        <v>708</v>
      </c>
      <c r="E142" s="16" t="s">
        <v>146</v>
      </c>
      <c r="F142" s="16" t="s">
        <v>1233</v>
      </c>
      <c r="G142" s="16" t="s">
        <v>1402</v>
      </c>
    </row>
    <row r="143" spans="2:7" x14ac:dyDescent="0.25">
      <c r="B143" s="16" t="s">
        <v>781</v>
      </c>
      <c r="C143" s="16" t="s">
        <v>782</v>
      </c>
      <c r="D143" s="16" t="s">
        <v>782</v>
      </c>
      <c r="E143" s="16" t="s">
        <v>72</v>
      </c>
      <c r="F143" s="16" t="s">
        <v>783</v>
      </c>
      <c r="G143" s="16" t="s">
        <v>1402</v>
      </c>
    </row>
    <row r="144" spans="2:7" x14ac:dyDescent="0.25">
      <c r="B144" s="16" t="s">
        <v>811</v>
      </c>
      <c r="C144" s="16" t="s">
        <v>812</v>
      </c>
      <c r="D144" s="16" t="s">
        <v>782</v>
      </c>
      <c r="E144" s="16" t="s">
        <v>72</v>
      </c>
      <c r="F144" s="16" t="s">
        <v>812</v>
      </c>
      <c r="G144" s="16" t="s">
        <v>1402</v>
      </c>
    </row>
    <row r="145" spans="2:7" x14ac:dyDescent="0.25">
      <c r="B145" s="16" t="s">
        <v>961</v>
      </c>
      <c r="C145" s="16" t="s">
        <v>962</v>
      </c>
      <c r="D145" s="16" t="s">
        <v>962</v>
      </c>
      <c r="E145" s="16" t="s">
        <v>72</v>
      </c>
      <c r="F145" s="16" t="s">
        <v>963</v>
      </c>
      <c r="G145" s="16" t="s">
        <v>1402</v>
      </c>
    </row>
    <row r="146" spans="2:7" x14ac:dyDescent="0.25">
      <c r="B146" s="16" t="s">
        <v>1229</v>
      </c>
      <c r="C146" s="16" t="s">
        <v>1230</v>
      </c>
      <c r="D146" s="16" t="s">
        <v>115</v>
      </c>
      <c r="E146" s="16" t="s">
        <v>72</v>
      </c>
      <c r="F146" s="16" t="s">
        <v>1231</v>
      </c>
      <c r="G146" s="16" t="s">
        <v>1402</v>
      </c>
    </row>
    <row r="147" spans="2:7" x14ac:dyDescent="0.25">
      <c r="B147" s="16" t="s">
        <v>69</v>
      </c>
      <c r="C147" s="16" t="s">
        <v>70</v>
      </c>
      <c r="D147" s="16" t="s">
        <v>71</v>
      </c>
      <c r="E147" s="16" t="s">
        <v>72</v>
      </c>
      <c r="F147" s="16" t="s">
        <v>73</v>
      </c>
      <c r="G147" s="16" t="s">
        <v>1402</v>
      </c>
    </row>
    <row r="148" spans="2:7" x14ac:dyDescent="0.25">
      <c r="B148" s="16" t="s">
        <v>1220</v>
      </c>
      <c r="C148" s="16" t="s">
        <v>1221</v>
      </c>
      <c r="D148" s="16" t="s">
        <v>71</v>
      </c>
      <c r="E148" s="16" t="s">
        <v>72</v>
      </c>
      <c r="F148" s="16" t="s">
        <v>1222</v>
      </c>
      <c r="G148" s="16" t="s">
        <v>1402</v>
      </c>
    </row>
    <row r="149" spans="2:7" x14ac:dyDescent="0.25">
      <c r="B149" s="16" t="s">
        <v>817</v>
      </c>
      <c r="C149" s="16" t="s">
        <v>818</v>
      </c>
      <c r="D149" s="16" t="s">
        <v>819</v>
      </c>
      <c r="E149" s="16" t="s">
        <v>72</v>
      </c>
      <c r="F149" s="16" t="s">
        <v>820</v>
      </c>
      <c r="G149" s="16" t="s">
        <v>1402</v>
      </c>
    </row>
    <row r="150" spans="2:7" x14ac:dyDescent="0.25">
      <c r="B150" s="16" t="s">
        <v>153</v>
      </c>
      <c r="C150" s="16" t="s">
        <v>72</v>
      </c>
      <c r="D150" s="16" t="s">
        <v>154</v>
      </c>
      <c r="E150" s="16" t="s">
        <v>72</v>
      </c>
      <c r="F150" s="16" t="s">
        <v>155</v>
      </c>
      <c r="G150" s="16" t="s">
        <v>1402</v>
      </c>
    </row>
    <row r="151" spans="2:7" x14ac:dyDescent="0.25">
      <c r="B151" s="16" t="s">
        <v>384</v>
      </c>
      <c r="C151" s="16" t="s">
        <v>385</v>
      </c>
      <c r="D151" s="16" t="s">
        <v>386</v>
      </c>
      <c r="E151" s="16" t="s">
        <v>72</v>
      </c>
      <c r="F151" s="16" t="s">
        <v>387</v>
      </c>
      <c r="G151" s="16" t="s">
        <v>1402</v>
      </c>
    </row>
    <row r="152" spans="2:7" x14ac:dyDescent="0.25">
      <c r="B152" s="16" t="s">
        <v>851</v>
      </c>
      <c r="C152" s="16" t="s">
        <v>386</v>
      </c>
      <c r="D152" s="16" t="s">
        <v>386</v>
      </c>
      <c r="E152" s="16" t="s">
        <v>72</v>
      </c>
      <c r="F152" s="16" t="s">
        <v>852</v>
      </c>
      <c r="G152" s="16" t="s">
        <v>1402</v>
      </c>
    </row>
    <row r="153" spans="2:7" x14ac:dyDescent="0.25">
      <c r="B153" s="16" t="s">
        <v>970</v>
      </c>
      <c r="C153" s="16" t="s">
        <v>971</v>
      </c>
      <c r="D153" s="16" t="s">
        <v>971</v>
      </c>
      <c r="E153" s="16" t="s">
        <v>72</v>
      </c>
      <c r="F153" s="16" t="s">
        <v>972</v>
      </c>
      <c r="G153" s="16" t="s">
        <v>1402</v>
      </c>
    </row>
    <row r="154" spans="2:7" x14ac:dyDescent="0.25">
      <c r="B154" s="16" t="s">
        <v>88</v>
      </c>
      <c r="C154" s="16" t="s">
        <v>89</v>
      </c>
      <c r="D154" s="16" t="s">
        <v>90</v>
      </c>
      <c r="E154" s="16" t="s">
        <v>91</v>
      </c>
      <c r="F154" s="16" t="s">
        <v>92</v>
      </c>
      <c r="G154" s="16" t="s">
        <v>1402</v>
      </c>
    </row>
    <row r="155" spans="2:7" x14ac:dyDescent="0.25">
      <c r="B155" s="16" t="s">
        <v>758</v>
      </c>
      <c r="C155" s="16" t="s">
        <v>91</v>
      </c>
      <c r="D155" s="16" t="s">
        <v>90</v>
      </c>
      <c r="E155" s="16" t="s">
        <v>91</v>
      </c>
      <c r="F155" s="16" t="s">
        <v>759</v>
      </c>
      <c r="G155" s="16" t="s">
        <v>1402</v>
      </c>
    </row>
    <row r="156" spans="2:7" x14ac:dyDescent="0.25">
      <c r="B156" s="16" t="s">
        <v>745</v>
      </c>
      <c r="C156" s="16" t="s">
        <v>91</v>
      </c>
      <c r="D156" s="16" t="s">
        <v>746</v>
      </c>
      <c r="E156" s="16" t="s">
        <v>91</v>
      </c>
      <c r="F156" s="16" t="s">
        <v>747</v>
      </c>
      <c r="G156" s="16" t="s">
        <v>1402</v>
      </c>
    </row>
    <row r="157" spans="2:7" x14ac:dyDescent="0.25">
      <c r="B157" s="16" t="s">
        <v>760</v>
      </c>
      <c r="C157" s="16" t="s">
        <v>91</v>
      </c>
      <c r="D157" s="16" t="s">
        <v>746</v>
      </c>
      <c r="E157" s="16" t="s">
        <v>91</v>
      </c>
      <c r="F157" s="16" t="s">
        <v>761</v>
      </c>
      <c r="G157" s="16" t="s">
        <v>1402</v>
      </c>
    </row>
    <row r="158" spans="2:7" x14ac:dyDescent="0.25">
      <c r="B158" s="16" t="s">
        <v>643</v>
      </c>
      <c r="C158" s="16" t="s">
        <v>644</v>
      </c>
      <c r="D158" s="16" t="s">
        <v>644</v>
      </c>
      <c r="E158" s="16" t="s">
        <v>91</v>
      </c>
      <c r="F158" s="16" t="s">
        <v>645</v>
      </c>
      <c r="G158" s="16" t="s">
        <v>1402</v>
      </c>
    </row>
    <row r="159" spans="2:7" x14ac:dyDescent="0.25">
      <c r="B159" s="16" t="s">
        <v>751</v>
      </c>
      <c r="C159" s="16" t="s">
        <v>91</v>
      </c>
      <c r="D159" s="16" t="s">
        <v>752</v>
      </c>
      <c r="E159" s="16" t="s">
        <v>91</v>
      </c>
      <c r="F159" s="16" t="s">
        <v>753</v>
      </c>
      <c r="G159" s="16" t="s">
        <v>1402</v>
      </c>
    </row>
    <row r="160" spans="2:7" x14ac:dyDescent="0.25">
      <c r="B160" s="16" t="s">
        <v>754</v>
      </c>
      <c r="C160" s="16" t="s">
        <v>91</v>
      </c>
      <c r="D160" s="16" t="s">
        <v>752</v>
      </c>
      <c r="E160" s="16" t="s">
        <v>91</v>
      </c>
      <c r="F160" s="16" t="s">
        <v>755</v>
      </c>
      <c r="G160" s="16" t="s">
        <v>1402</v>
      </c>
    </row>
    <row r="161" spans="2:7" x14ac:dyDescent="0.25">
      <c r="B161" s="16" t="s">
        <v>756</v>
      </c>
      <c r="C161" s="16" t="s">
        <v>91</v>
      </c>
      <c r="D161" s="16" t="s">
        <v>752</v>
      </c>
      <c r="E161" s="16" t="s">
        <v>91</v>
      </c>
      <c r="F161" s="16" t="s">
        <v>757</v>
      </c>
      <c r="G161" s="16" t="s">
        <v>1402</v>
      </c>
    </row>
    <row r="162" spans="2:7" x14ac:dyDescent="0.25">
      <c r="B162" s="16" t="s">
        <v>825</v>
      </c>
      <c r="C162" s="16" t="s">
        <v>826</v>
      </c>
      <c r="D162" s="16" t="s">
        <v>752</v>
      </c>
      <c r="E162" s="16" t="s">
        <v>91</v>
      </c>
      <c r="F162" s="16" t="s">
        <v>827</v>
      </c>
      <c r="G162" s="16" t="s">
        <v>1402</v>
      </c>
    </row>
    <row r="163" spans="2:7" x14ac:dyDescent="0.25">
      <c r="B163" s="16" t="s">
        <v>748</v>
      </c>
      <c r="C163" s="16" t="s">
        <v>91</v>
      </c>
      <c r="D163" s="16" t="s">
        <v>749</v>
      </c>
      <c r="E163" s="16" t="s">
        <v>91</v>
      </c>
      <c r="F163" s="16" t="s">
        <v>750</v>
      </c>
      <c r="G163" s="16" t="s">
        <v>1402</v>
      </c>
    </row>
    <row r="164" spans="2:7" x14ac:dyDescent="0.25">
      <c r="B164" s="16" t="s">
        <v>762</v>
      </c>
      <c r="C164" s="16" t="s">
        <v>91</v>
      </c>
      <c r="D164" s="16" t="s">
        <v>763</v>
      </c>
      <c r="E164" s="16" t="s">
        <v>91</v>
      </c>
      <c r="F164" s="16" t="s">
        <v>764</v>
      </c>
      <c r="G164" s="16" t="s">
        <v>1402</v>
      </c>
    </row>
    <row r="165" spans="2:7" x14ac:dyDescent="0.25">
      <c r="B165" s="16" t="s">
        <v>417</v>
      </c>
      <c r="C165" s="16" t="s">
        <v>418</v>
      </c>
      <c r="D165" s="16" t="s">
        <v>419</v>
      </c>
      <c r="E165" s="16" t="s">
        <v>146</v>
      </c>
      <c r="F165" s="16" t="s">
        <v>420</v>
      </c>
      <c r="G165" s="16" t="s">
        <v>1402</v>
      </c>
    </row>
    <row r="166" spans="2:7" x14ac:dyDescent="0.25">
      <c r="B166" s="16" t="s">
        <v>584</v>
      </c>
      <c r="C166" s="16" t="s">
        <v>585</v>
      </c>
      <c r="D166" s="16" t="s">
        <v>419</v>
      </c>
      <c r="E166" s="16" t="s">
        <v>146</v>
      </c>
      <c r="F166" s="16" t="s">
        <v>585</v>
      </c>
      <c r="G166" s="16" t="s">
        <v>1402</v>
      </c>
    </row>
    <row r="167" spans="2:7" x14ac:dyDescent="0.25">
      <c r="B167" s="16" t="s">
        <v>143</v>
      </c>
      <c r="C167" s="16" t="s">
        <v>144</v>
      </c>
      <c r="D167" s="16" t="s">
        <v>145</v>
      </c>
      <c r="E167" s="16" t="s">
        <v>146</v>
      </c>
      <c r="F167" s="27" t="s">
        <v>147</v>
      </c>
      <c r="G167" s="16" t="s">
        <v>1402</v>
      </c>
    </row>
    <row r="168" spans="2:7" x14ac:dyDescent="0.25">
      <c r="B168" s="16" t="s">
        <v>980</v>
      </c>
      <c r="C168" s="16" t="s">
        <v>981</v>
      </c>
      <c r="D168" s="16" t="s">
        <v>145</v>
      </c>
      <c r="E168" s="16" t="s">
        <v>146</v>
      </c>
      <c r="F168" s="16" t="s">
        <v>982</v>
      </c>
      <c r="G168" s="16" t="s">
        <v>1402</v>
      </c>
    </row>
    <row r="169" spans="2:7" x14ac:dyDescent="0.25">
      <c r="B169" s="16" t="s">
        <v>1204</v>
      </c>
      <c r="C169" s="16" t="s">
        <v>1205</v>
      </c>
      <c r="D169" s="16" t="s">
        <v>1205</v>
      </c>
      <c r="E169" s="16" t="s">
        <v>146</v>
      </c>
      <c r="F169" s="16" t="s">
        <v>1206</v>
      </c>
      <c r="G169" s="16" t="s">
        <v>1402</v>
      </c>
    </row>
    <row r="170" spans="2:7" x14ac:dyDescent="0.25">
      <c r="B170" s="16" t="s">
        <v>838</v>
      </c>
      <c r="C170" s="16" t="s">
        <v>839</v>
      </c>
      <c r="D170" s="16" t="s">
        <v>839</v>
      </c>
      <c r="E170" s="16" t="s">
        <v>140</v>
      </c>
      <c r="F170" s="16" t="s">
        <v>839</v>
      </c>
      <c r="G170" s="16" t="s">
        <v>1407</v>
      </c>
    </row>
    <row r="171" spans="2:7" x14ac:dyDescent="0.25">
      <c r="B171" s="16" t="s">
        <v>1087</v>
      </c>
      <c r="C171" s="16" t="s">
        <v>1088</v>
      </c>
      <c r="D171" s="16" t="s">
        <v>1088</v>
      </c>
      <c r="E171" s="16" t="s">
        <v>140</v>
      </c>
      <c r="F171" s="16" t="s">
        <v>1089</v>
      </c>
      <c r="G171" s="16" t="s">
        <v>1407</v>
      </c>
    </row>
    <row r="172" spans="2:7" x14ac:dyDescent="0.25">
      <c r="B172" s="16" t="s">
        <v>1058</v>
      </c>
      <c r="C172" s="16" t="s">
        <v>1059</v>
      </c>
      <c r="D172" s="16" t="s">
        <v>307</v>
      </c>
      <c r="E172" s="16" t="s">
        <v>148</v>
      </c>
      <c r="F172" s="16" t="s">
        <v>1060</v>
      </c>
      <c r="G172" s="16" t="s">
        <v>1407</v>
      </c>
    </row>
    <row r="173" spans="2:7" x14ac:dyDescent="0.25">
      <c r="B173" s="16" t="s">
        <v>305</v>
      </c>
      <c r="C173" s="16" t="s">
        <v>306</v>
      </c>
      <c r="D173" s="16" t="s">
        <v>307</v>
      </c>
      <c r="E173" s="16" t="s">
        <v>148</v>
      </c>
      <c r="F173" s="16" t="s">
        <v>308</v>
      </c>
      <c r="G173" s="16" t="s">
        <v>1407</v>
      </c>
    </row>
    <row r="174" spans="2:7" x14ac:dyDescent="0.25">
      <c r="B174" s="16" t="s">
        <v>803</v>
      </c>
      <c r="C174" s="16" t="s">
        <v>804</v>
      </c>
      <c r="D174" s="16" t="s">
        <v>805</v>
      </c>
      <c r="E174" s="16" t="s">
        <v>284</v>
      </c>
      <c r="F174" s="16" t="s">
        <v>806</v>
      </c>
      <c r="G174" s="16" t="s">
        <v>1407</v>
      </c>
    </row>
    <row r="175" spans="2:7" x14ac:dyDescent="0.25">
      <c r="B175" s="16" t="s">
        <v>1161</v>
      </c>
      <c r="C175" s="16" t="s">
        <v>1162</v>
      </c>
      <c r="D175" s="16" t="s">
        <v>805</v>
      </c>
      <c r="E175" s="16" t="s">
        <v>284</v>
      </c>
      <c r="F175" s="16" t="s">
        <v>1163</v>
      </c>
      <c r="G175" s="16" t="s">
        <v>1407</v>
      </c>
    </row>
    <row r="176" spans="2:7" x14ac:dyDescent="0.25">
      <c r="B176" s="16" t="s">
        <v>649</v>
      </c>
      <c r="C176" s="16" t="s">
        <v>650</v>
      </c>
      <c r="D176" s="16" t="s">
        <v>651</v>
      </c>
      <c r="E176" s="16" t="s">
        <v>284</v>
      </c>
      <c r="F176" s="16" t="s">
        <v>652</v>
      </c>
      <c r="G176" s="16" t="s">
        <v>1407</v>
      </c>
    </row>
    <row r="177" spans="2:7" x14ac:dyDescent="0.25">
      <c r="B177" s="16" t="s">
        <v>710</v>
      </c>
      <c r="C177" s="16" t="s">
        <v>711</v>
      </c>
      <c r="D177" s="16" t="s">
        <v>711</v>
      </c>
      <c r="E177" s="16" t="s">
        <v>284</v>
      </c>
      <c r="F177" s="16" t="s">
        <v>712</v>
      </c>
      <c r="G177" s="16" t="s">
        <v>1407</v>
      </c>
    </row>
    <row r="178" spans="2:7" x14ac:dyDescent="0.25">
      <c r="B178" s="16" t="s">
        <v>224</v>
      </c>
      <c r="C178" s="16" t="s">
        <v>225</v>
      </c>
      <c r="D178" s="16" t="s">
        <v>226</v>
      </c>
      <c r="E178" s="16" t="s">
        <v>140</v>
      </c>
      <c r="F178" s="16" t="s">
        <v>227</v>
      </c>
      <c r="G178" s="16" t="s">
        <v>1407</v>
      </c>
    </row>
    <row r="179" spans="2:7" x14ac:dyDescent="0.25">
      <c r="B179" s="16" t="s">
        <v>297</v>
      </c>
      <c r="C179" s="16" t="s">
        <v>298</v>
      </c>
      <c r="D179" s="16" t="s">
        <v>299</v>
      </c>
      <c r="E179" s="16" t="s">
        <v>148</v>
      </c>
      <c r="F179" s="16" t="s">
        <v>300</v>
      </c>
      <c r="G179" s="16" t="s">
        <v>1407</v>
      </c>
    </row>
    <row r="180" spans="2:7" x14ac:dyDescent="0.25">
      <c r="B180" s="16" t="s">
        <v>1157</v>
      </c>
      <c r="C180" s="16" t="s">
        <v>1158</v>
      </c>
      <c r="D180" s="16" t="s">
        <v>1159</v>
      </c>
      <c r="E180" s="16" t="s">
        <v>148</v>
      </c>
      <c r="F180" s="16" t="s">
        <v>1160</v>
      </c>
      <c r="G180" s="16" t="s">
        <v>1407</v>
      </c>
    </row>
    <row r="181" spans="2:7" x14ac:dyDescent="0.25">
      <c r="B181" s="16" t="s">
        <v>953</v>
      </c>
      <c r="C181" s="16" t="s">
        <v>954</v>
      </c>
      <c r="D181" s="16" t="s">
        <v>955</v>
      </c>
      <c r="E181" s="16" t="s">
        <v>148</v>
      </c>
      <c r="F181" s="16" t="s">
        <v>956</v>
      </c>
      <c r="G181" s="16" t="s">
        <v>1407</v>
      </c>
    </row>
    <row r="182" spans="2:7" x14ac:dyDescent="0.25">
      <c r="B182" s="16" t="s">
        <v>870</v>
      </c>
      <c r="C182" s="16" t="s">
        <v>871</v>
      </c>
      <c r="D182" s="16" t="s">
        <v>872</v>
      </c>
      <c r="E182" s="16" t="s">
        <v>148</v>
      </c>
      <c r="F182" s="16" t="s">
        <v>873</v>
      </c>
      <c r="G182" s="16" t="s">
        <v>1407</v>
      </c>
    </row>
    <row r="183" spans="2:7" x14ac:dyDescent="0.25">
      <c r="B183" s="16" t="s">
        <v>720</v>
      </c>
      <c r="C183" s="16" t="s">
        <v>721</v>
      </c>
      <c r="D183" s="16" t="s">
        <v>722</v>
      </c>
      <c r="E183" s="16" t="s">
        <v>148</v>
      </c>
      <c r="F183" s="16" t="s">
        <v>723</v>
      </c>
      <c r="G183" s="16" t="s">
        <v>1407</v>
      </c>
    </row>
    <row r="184" spans="2:7" x14ac:dyDescent="0.25">
      <c r="B184" s="16" t="s">
        <v>765</v>
      </c>
      <c r="C184" s="16" t="s">
        <v>766</v>
      </c>
      <c r="D184" s="16" t="s">
        <v>767</v>
      </c>
      <c r="E184" s="16" t="s">
        <v>148</v>
      </c>
      <c r="F184" s="16" t="s">
        <v>768</v>
      </c>
      <c r="G184" s="16" t="s">
        <v>1407</v>
      </c>
    </row>
    <row r="185" spans="2:7" x14ac:dyDescent="0.25">
      <c r="B185" s="16" t="s">
        <v>241</v>
      </c>
      <c r="C185" s="16" t="s">
        <v>242</v>
      </c>
      <c r="D185" s="16" t="s">
        <v>243</v>
      </c>
      <c r="E185" s="16" t="s">
        <v>148</v>
      </c>
      <c r="F185" s="16" t="s">
        <v>244</v>
      </c>
      <c r="G185" s="16" t="s">
        <v>1407</v>
      </c>
    </row>
    <row r="186" spans="2:7" x14ac:dyDescent="0.25">
      <c r="B186" s="16" t="s">
        <v>393</v>
      </c>
      <c r="C186" s="16" t="s">
        <v>394</v>
      </c>
      <c r="D186" s="16" t="s">
        <v>395</v>
      </c>
      <c r="E186" s="16" t="s">
        <v>284</v>
      </c>
      <c r="F186" s="16" t="s">
        <v>396</v>
      </c>
      <c r="G186" s="16" t="s">
        <v>1407</v>
      </c>
    </row>
    <row r="187" spans="2:7" x14ac:dyDescent="0.25">
      <c r="B187" s="16" t="s">
        <v>878</v>
      </c>
      <c r="C187" s="16" t="s">
        <v>879</v>
      </c>
      <c r="D187" s="16" t="s">
        <v>880</v>
      </c>
      <c r="E187" s="16" t="s">
        <v>284</v>
      </c>
      <c r="F187" s="16" t="s">
        <v>879</v>
      </c>
      <c r="G187" s="16" t="s">
        <v>1407</v>
      </c>
    </row>
    <row r="188" spans="2:7" x14ac:dyDescent="0.25">
      <c r="B188" s="16" t="s">
        <v>738</v>
      </c>
      <c r="C188" s="16" t="s">
        <v>739</v>
      </c>
      <c r="D188" s="16" t="s">
        <v>740</v>
      </c>
      <c r="E188" s="16" t="s">
        <v>284</v>
      </c>
      <c r="F188" s="16" t="s">
        <v>741</v>
      </c>
      <c r="G188" s="16" t="s">
        <v>1407</v>
      </c>
    </row>
    <row r="189" spans="2:7" x14ac:dyDescent="0.25">
      <c r="B189" s="16" t="s">
        <v>906</v>
      </c>
      <c r="C189" s="16" t="s">
        <v>907</v>
      </c>
      <c r="D189" s="16" t="s">
        <v>908</v>
      </c>
      <c r="E189" s="16" t="s">
        <v>284</v>
      </c>
      <c r="F189" s="16" t="s">
        <v>909</v>
      </c>
      <c r="G189" s="16" t="s">
        <v>1407</v>
      </c>
    </row>
    <row r="190" spans="2:7" x14ac:dyDescent="0.25">
      <c r="B190" s="16" t="s">
        <v>1192</v>
      </c>
      <c r="C190" s="16" t="s">
        <v>284</v>
      </c>
      <c r="D190" s="16" t="s">
        <v>1193</v>
      </c>
      <c r="E190" s="16" t="s">
        <v>284</v>
      </c>
      <c r="F190" s="16" t="s">
        <v>1194</v>
      </c>
      <c r="G190" s="16" t="s">
        <v>1407</v>
      </c>
    </row>
    <row r="191" spans="2:7" x14ac:dyDescent="0.25">
      <c r="B191" s="16" t="s">
        <v>1195</v>
      </c>
      <c r="C191" s="16" t="s">
        <v>284</v>
      </c>
      <c r="D191" s="16" t="s">
        <v>1193</v>
      </c>
      <c r="E191" s="16" t="s">
        <v>284</v>
      </c>
      <c r="F191" s="16" t="s">
        <v>1196</v>
      </c>
      <c r="G191" s="16" t="s">
        <v>1407</v>
      </c>
    </row>
    <row r="192" spans="2:7" x14ac:dyDescent="0.25">
      <c r="B192" s="16" t="s">
        <v>265</v>
      </c>
      <c r="C192" s="16" t="s">
        <v>140</v>
      </c>
      <c r="D192" s="16" t="s">
        <v>266</v>
      </c>
      <c r="E192" s="16" t="s">
        <v>140</v>
      </c>
      <c r="F192" s="16" t="s">
        <v>267</v>
      </c>
      <c r="G192" s="16" t="s">
        <v>1407</v>
      </c>
    </row>
    <row r="193" spans="2:7" x14ac:dyDescent="0.25">
      <c r="B193" s="16" t="s">
        <v>402</v>
      </c>
      <c r="C193" s="16" t="s">
        <v>403</v>
      </c>
      <c r="D193" s="16" t="s">
        <v>403</v>
      </c>
      <c r="E193" s="16" t="s">
        <v>140</v>
      </c>
      <c r="F193" s="16" t="s">
        <v>404</v>
      </c>
      <c r="G193" s="16" t="s">
        <v>1407</v>
      </c>
    </row>
    <row r="194" spans="2:7" x14ac:dyDescent="0.25">
      <c r="B194" s="16" t="s">
        <v>425</v>
      </c>
      <c r="C194" s="16" t="s">
        <v>426</v>
      </c>
      <c r="D194" s="16" t="s">
        <v>426</v>
      </c>
      <c r="E194" s="16" t="s">
        <v>140</v>
      </c>
      <c r="F194" s="16" t="s">
        <v>427</v>
      </c>
      <c r="G194" s="16" t="s">
        <v>1407</v>
      </c>
    </row>
    <row r="195" spans="2:7" x14ac:dyDescent="0.25">
      <c r="B195" s="16" t="s">
        <v>354</v>
      </c>
      <c r="C195" s="16" t="s">
        <v>355</v>
      </c>
      <c r="D195" s="16" t="s">
        <v>356</v>
      </c>
      <c r="E195" s="16" t="s">
        <v>140</v>
      </c>
      <c r="F195" s="16" t="s">
        <v>357</v>
      </c>
      <c r="G195" s="16" t="s">
        <v>1407</v>
      </c>
    </row>
    <row r="196" spans="2:7" x14ac:dyDescent="0.25">
      <c r="B196" s="16" t="s">
        <v>590</v>
      </c>
      <c r="C196" s="16" t="s">
        <v>356</v>
      </c>
      <c r="D196" s="16" t="s">
        <v>356</v>
      </c>
      <c r="E196" s="16" t="s">
        <v>140</v>
      </c>
      <c r="F196" s="16" t="s">
        <v>591</v>
      </c>
      <c r="G196" s="16" t="s">
        <v>1407</v>
      </c>
    </row>
    <row r="197" spans="2:7" x14ac:dyDescent="0.25">
      <c r="B197" s="16" t="s">
        <v>234</v>
      </c>
      <c r="C197" s="16" t="s">
        <v>235</v>
      </c>
      <c r="D197" s="16" t="s">
        <v>236</v>
      </c>
      <c r="E197" s="16" t="s">
        <v>140</v>
      </c>
      <c r="F197" s="16" t="s">
        <v>237</v>
      </c>
      <c r="G197" s="16" t="s">
        <v>1407</v>
      </c>
    </row>
    <row r="198" spans="2:7" x14ac:dyDescent="0.25">
      <c r="B198" s="16" t="s">
        <v>273</v>
      </c>
      <c r="C198" s="16" t="s">
        <v>148</v>
      </c>
      <c r="D198" s="16" t="s">
        <v>274</v>
      </c>
      <c r="E198" s="16" t="s">
        <v>148</v>
      </c>
      <c r="F198" s="16" t="s">
        <v>275</v>
      </c>
      <c r="G198" s="16" t="s">
        <v>1407</v>
      </c>
    </row>
    <row r="199" spans="2:7" x14ac:dyDescent="0.25">
      <c r="B199" s="16" t="s">
        <v>673</v>
      </c>
      <c r="C199" s="16" t="s">
        <v>674</v>
      </c>
      <c r="D199" s="16" t="s">
        <v>675</v>
      </c>
      <c r="E199" s="16" t="s">
        <v>140</v>
      </c>
      <c r="F199" s="16" t="s">
        <v>676</v>
      </c>
      <c r="G199" s="16" t="s">
        <v>1407</v>
      </c>
    </row>
    <row r="200" spans="2:7" x14ac:dyDescent="0.25">
      <c r="B200" s="16" t="s">
        <v>931</v>
      </c>
      <c r="C200" s="16" t="s">
        <v>932</v>
      </c>
      <c r="D200" s="16" t="s">
        <v>933</v>
      </c>
      <c r="E200" s="16" t="s">
        <v>19</v>
      </c>
      <c r="F200" s="16" t="s">
        <v>934</v>
      </c>
      <c r="G200" s="16" t="s">
        <v>1408</v>
      </c>
    </row>
    <row r="201" spans="2:7" x14ac:dyDescent="0.25">
      <c r="B201" s="16" t="s">
        <v>463</v>
      </c>
      <c r="C201" s="16" t="s">
        <v>464</v>
      </c>
      <c r="D201" s="16" t="s">
        <v>465</v>
      </c>
      <c r="E201" s="16" t="s">
        <v>19</v>
      </c>
      <c r="F201" s="16" t="s">
        <v>466</v>
      </c>
      <c r="G201" s="16" t="s">
        <v>1408</v>
      </c>
    </row>
    <row r="202" spans="2:7" x14ac:dyDescent="0.25">
      <c r="B202" s="16" t="s">
        <v>1112</v>
      </c>
      <c r="C202" s="16" t="s">
        <v>1113</v>
      </c>
      <c r="D202" s="16" t="s">
        <v>19</v>
      </c>
      <c r="E202" s="16" t="s">
        <v>19</v>
      </c>
      <c r="F202" s="16" t="s">
        <v>1114</v>
      </c>
      <c r="G202" s="16" t="s">
        <v>1408</v>
      </c>
    </row>
    <row r="203" spans="2:7" x14ac:dyDescent="0.25">
      <c r="B203" s="16" t="s">
        <v>613</v>
      </c>
      <c r="C203" s="16" t="s">
        <v>614</v>
      </c>
      <c r="D203" s="16" t="s">
        <v>615</v>
      </c>
      <c r="E203" s="16" t="s">
        <v>19</v>
      </c>
      <c r="F203" s="16" t="s">
        <v>616</v>
      </c>
      <c r="G203" s="16" t="s">
        <v>1408</v>
      </c>
    </row>
    <row r="204" spans="2:7" x14ac:dyDescent="0.25">
      <c r="B204" s="16" t="s">
        <v>1035</v>
      </c>
      <c r="C204" s="16" t="s">
        <v>1036</v>
      </c>
      <c r="D204" s="16" t="s">
        <v>1037</v>
      </c>
      <c r="E204" s="16" t="s">
        <v>19</v>
      </c>
      <c r="F204" s="16" t="s">
        <v>1038</v>
      </c>
      <c r="G204" s="16" t="s">
        <v>1408</v>
      </c>
    </row>
    <row r="205" spans="2:7" x14ac:dyDescent="0.25">
      <c r="B205" s="16" t="s">
        <v>847</v>
      </c>
      <c r="C205" s="16" t="s">
        <v>848</v>
      </c>
      <c r="D205" s="16" t="s">
        <v>849</v>
      </c>
      <c r="E205" s="16" t="s">
        <v>19</v>
      </c>
      <c r="F205" s="16" t="s">
        <v>850</v>
      </c>
      <c r="G205" s="16" t="s">
        <v>1408</v>
      </c>
    </row>
    <row r="206" spans="2:7" x14ac:dyDescent="0.25">
      <c r="B206" s="16" t="s">
        <v>1150</v>
      </c>
      <c r="C206" s="16" t="s">
        <v>1151</v>
      </c>
      <c r="D206" s="16" t="s">
        <v>1152</v>
      </c>
      <c r="E206" s="16" t="s">
        <v>19</v>
      </c>
      <c r="F206" s="16" t="s">
        <v>1153</v>
      </c>
      <c r="G206" s="16" t="s">
        <v>1408</v>
      </c>
    </row>
    <row r="207" spans="2:7" x14ac:dyDescent="0.25">
      <c r="B207" s="16" t="s">
        <v>257</v>
      </c>
      <c r="C207" s="16" t="s">
        <v>258</v>
      </c>
      <c r="D207" s="16" t="s">
        <v>259</v>
      </c>
      <c r="E207" s="16" t="s">
        <v>19</v>
      </c>
      <c r="F207" s="16" t="s">
        <v>260</v>
      </c>
      <c r="G207" s="16" t="s">
        <v>1408</v>
      </c>
    </row>
    <row r="208" spans="2:7" x14ac:dyDescent="0.25">
      <c r="B208" s="16" t="s">
        <v>553</v>
      </c>
      <c r="C208" s="16" t="s">
        <v>554</v>
      </c>
      <c r="D208" s="16" t="s">
        <v>146</v>
      </c>
      <c r="E208" s="16" t="s">
        <v>19</v>
      </c>
      <c r="F208" s="16" t="s">
        <v>554</v>
      </c>
      <c r="G208" s="16" t="s">
        <v>1408</v>
      </c>
    </row>
    <row r="209" spans="2:7" x14ac:dyDescent="0.25">
      <c r="B209" s="16" t="s">
        <v>1011</v>
      </c>
      <c r="C209" s="16" t="s">
        <v>1012</v>
      </c>
      <c r="D209" s="16" t="s">
        <v>146</v>
      </c>
      <c r="E209" s="16" t="s">
        <v>19</v>
      </c>
      <c r="F209" s="16" t="s">
        <v>1013</v>
      </c>
      <c r="G209" s="16" t="s">
        <v>1408</v>
      </c>
    </row>
    <row r="210" spans="2:7" x14ac:dyDescent="0.25">
      <c r="B210" s="16" t="s">
        <v>1072</v>
      </c>
      <c r="C210" s="16" t="s">
        <v>1073</v>
      </c>
      <c r="D210" s="16" t="s">
        <v>1074</v>
      </c>
      <c r="E210" s="16" t="s">
        <v>31</v>
      </c>
      <c r="F210" s="16" t="s">
        <v>1075</v>
      </c>
      <c r="G210" s="16" t="s">
        <v>1408</v>
      </c>
    </row>
    <row r="211" spans="2:7" x14ac:dyDescent="0.25">
      <c r="B211" s="16" t="s">
        <v>717</v>
      </c>
      <c r="C211" s="16" t="s">
        <v>718</v>
      </c>
      <c r="D211" s="16" t="s">
        <v>718</v>
      </c>
      <c r="E211" s="16" t="s">
        <v>31</v>
      </c>
      <c r="F211" s="16" t="s">
        <v>719</v>
      </c>
      <c r="G211" s="16" t="s">
        <v>1408</v>
      </c>
    </row>
    <row r="212" spans="2:7" x14ac:dyDescent="0.25">
      <c r="B212" s="16" t="s">
        <v>179</v>
      </c>
      <c r="C212" s="16" t="s">
        <v>180</v>
      </c>
      <c r="D212" s="16" t="s">
        <v>181</v>
      </c>
      <c r="E212" s="16" t="s">
        <v>31</v>
      </c>
      <c r="F212" s="16" t="s">
        <v>182</v>
      </c>
      <c r="G212" s="16" t="s">
        <v>1408</v>
      </c>
    </row>
    <row r="213" spans="2:7" x14ac:dyDescent="0.25">
      <c r="B213" s="16" t="s">
        <v>1423</v>
      </c>
      <c r="C213" s="16" t="s">
        <v>714</v>
      </c>
      <c r="D213" s="16" t="s">
        <v>715</v>
      </c>
      <c r="E213" s="16" t="s">
        <v>31</v>
      </c>
      <c r="F213" s="16" t="s">
        <v>716</v>
      </c>
      <c r="G213" s="16" t="s">
        <v>1408</v>
      </c>
    </row>
    <row r="214" spans="2:7" x14ac:dyDescent="0.25">
      <c r="B214" s="16" t="s">
        <v>1130</v>
      </c>
      <c r="C214" s="16" t="s">
        <v>1131</v>
      </c>
      <c r="D214" s="16" t="s">
        <v>715</v>
      </c>
      <c r="E214" s="16" t="s">
        <v>31</v>
      </c>
      <c r="F214" s="16" t="s">
        <v>1132</v>
      </c>
      <c r="G214" s="16" t="s">
        <v>1408</v>
      </c>
    </row>
    <row r="215" spans="2:7" x14ac:dyDescent="0.25">
      <c r="B215" s="16" t="s">
        <v>784</v>
      </c>
      <c r="C215" s="16" t="s">
        <v>785</v>
      </c>
      <c r="D215" s="16" t="s">
        <v>786</v>
      </c>
      <c r="E215" s="16" t="s">
        <v>31</v>
      </c>
      <c r="F215" s="16" t="s">
        <v>787</v>
      </c>
      <c r="G215" s="16" t="s">
        <v>1408</v>
      </c>
    </row>
    <row r="216" spans="2:7" x14ac:dyDescent="0.25">
      <c r="B216" s="16" t="s">
        <v>410</v>
      </c>
      <c r="C216" s="16" t="s">
        <v>411</v>
      </c>
      <c r="D216" s="16" t="s">
        <v>412</v>
      </c>
      <c r="E216" s="16" t="s">
        <v>31</v>
      </c>
      <c r="F216" s="16" t="s">
        <v>411</v>
      </c>
      <c r="G216" s="16" t="s">
        <v>1408</v>
      </c>
    </row>
    <row r="217" spans="2:7" x14ac:dyDescent="0.25">
      <c r="B217" s="16" t="s">
        <v>1146</v>
      </c>
      <c r="C217" s="16" t="s">
        <v>1147</v>
      </c>
      <c r="D217" s="16" t="s">
        <v>1148</v>
      </c>
      <c r="E217" s="16" t="s">
        <v>31</v>
      </c>
      <c r="F217" s="16" t="s">
        <v>1149</v>
      </c>
      <c r="G217" s="16" t="s">
        <v>1408</v>
      </c>
    </row>
    <row r="218" spans="2:7" x14ac:dyDescent="0.25">
      <c r="B218" s="16" t="s">
        <v>1119</v>
      </c>
      <c r="C218" s="16" t="s">
        <v>1120</v>
      </c>
      <c r="D218" s="16" t="s">
        <v>1121</v>
      </c>
      <c r="E218" s="16" t="s">
        <v>31</v>
      </c>
      <c r="F218" s="16" t="s">
        <v>1122</v>
      </c>
      <c r="G218" s="16" t="s">
        <v>1408</v>
      </c>
    </row>
    <row r="219" spans="2:7" x14ac:dyDescent="0.25">
      <c r="B219" s="16" t="s">
        <v>28</v>
      </c>
      <c r="C219" s="16" t="s">
        <v>29</v>
      </c>
      <c r="D219" s="16" t="s">
        <v>30</v>
      </c>
      <c r="E219" s="16" t="s">
        <v>31</v>
      </c>
      <c r="F219" s="16" t="s">
        <v>32</v>
      </c>
      <c r="G219" s="16" t="s">
        <v>1408</v>
      </c>
    </row>
    <row r="220" spans="2:7" x14ac:dyDescent="0.25">
      <c r="B220" s="16" t="s">
        <v>105</v>
      </c>
      <c r="C220" s="16" t="s">
        <v>106</v>
      </c>
      <c r="D220" s="16" t="s">
        <v>107</v>
      </c>
      <c r="E220" s="16" t="s">
        <v>31</v>
      </c>
      <c r="F220" s="16" t="s">
        <v>108</v>
      </c>
      <c r="G220" s="16" t="s">
        <v>1408</v>
      </c>
    </row>
    <row r="221" spans="2:7" x14ac:dyDescent="0.25">
      <c r="B221" s="16" t="s">
        <v>1419</v>
      </c>
      <c r="C221" s="16" t="s">
        <v>832</v>
      </c>
      <c r="D221" s="16" t="s">
        <v>51</v>
      </c>
      <c r="E221" s="16" t="s">
        <v>52</v>
      </c>
      <c r="F221" s="16" t="s">
        <v>833</v>
      </c>
      <c r="G221" s="16" t="s">
        <v>1408</v>
      </c>
    </row>
    <row r="222" spans="2:7" x14ac:dyDescent="0.25">
      <c r="B222" s="16" t="s">
        <v>49</v>
      </c>
      <c r="C222" s="16" t="s">
        <v>50</v>
      </c>
      <c r="D222" s="16" t="s">
        <v>51</v>
      </c>
      <c r="E222" s="16" t="s">
        <v>52</v>
      </c>
      <c r="F222" s="16" t="s">
        <v>53</v>
      </c>
      <c r="G222" s="16" t="s">
        <v>1408</v>
      </c>
    </row>
    <row r="223" spans="2:7" x14ac:dyDescent="0.25">
      <c r="B223" s="16" t="s">
        <v>1177</v>
      </c>
      <c r="C223" s="16" t="s">
        <v>1178</v>
      </c>
      <c r="D223" s="16" t="s">
        <v>1179</v>
      </c>
      <c r="E223" s="16" t="s">
        <v>52</v>
      </c>
      <c r="F223" s="16" t="s">
        <v>1180</v>
      </c>
      <c r="G223" s="16" t="s">
        <v>1408</v>
      </c>
    </row>
    <row r="224" spans="2:7" x14ac:dyDescent="0.25">
      <c r="B224" s="16" t="s">
        <v>607</v>
      </c>
      <c r="C224" s="16" t="s">
        <v>608</v>
      </c>
      <c r="D224" s="16" t="s">
        <v>52</v>
      </c>
      <c r="E224" s="16" t="s">
        <v>52</v>
      </c>
      <c r="F224" s="16" t="s">
        <v>608</v>
      </c>
      <c r="G224" s="16" t="s">
        <v>1408</v>
      </c>
    </row>
    <row r="225" spans="2:7" x14ac:dyDescent="0.25">
      <c r="B225" s="16" t="s">
        <v>543</v>
      </c>
      <c r="C225" s="16" t="s">
        <v>544</v>
      </c>
      <c r="D225" s="16" t="s">
        <v>545</v>
      </c>
      <c r="E225" s="16" t="s">
        <v>52</v>
      </c>
      <c r="F225" s="16" t="s">
        <v>546</v>
      </c>
      <c r="G225" s="16" t="s">
        <v>1408</v>
      </c>
    </row>
    <row r="226" spans="2:7" x14ac:dyDescent="0.25">
      <c r="B226" s="16" t="s">
        <v>874</v>
      </c>
      <c r="C226" s="16" t="s">
        <v>875</v>
      </c>
      <c r="D226" s="16" t="s">
        <v>876</v>
      </c>
      <c r="E226" s="16" t="s">
        <v>52</v>
      </c>
      <c r="F226" s="16" t="s">
        <v>877</v>
      </c>
      <c r="G226" s="16" t="s">
        <v>1408</v>
      </c>
    </row>
    <row r="227" spans="2:7" x14ac:dyDescent="0.25">
      <c r="B227" s="16" t="s">
        <v>1039</v>
      </c>
      <c r="C227" s="16" t="s">
        <v>876</v>
      </c>
      <c r="D227" s="16" t="s">
        <v>876</v>
      </c>
      <c r="E227" s="16" t="s">
        <v>52</v>
      </c>
      <c r="F227" s="16" t="s">
        <v>1040</v>
      </c>
      <c r="G227" s="16" t="s">
        <v>1408</v>
      </c>
    </row>
    <row r="228" spans="2:7" x14ac:dyDescent="0.25">
      <c r="B228" s="16" t="s">
        <v>834</v>
      </c>
      <c r="C228" s="16" t="s">
        <v>835</v>
      </c>
      <c r="D228" s="16" t="s">
        <v>836</v>
      </c>
      <c r="E228" s="16" t="s">
        <v>19</v>
      </c>
      <c r="F228" s="16" t="s">
        <v>837</v>
      </c>
      <c r="G228" s="16" t="s">
        <v>1408</v>
      </c>
    </row>
    <row r="229" spans="2:7" x14ac:dyDescent="0.25">
      <c r="B229" s="16" t="s">
        <v>1090</v>
      </c>
      <c r="C229" s="16" t="s">
        <v>1091</v>
      </c>
      <c r="D229" s="16" t="s">
        <v>1092</v>
      </c>
      <c r="E229" s="16" t="s">
        <v>19</v>
      </c>
      <c r="F229" s="16" t="s">
        <v>1093</v>
      </c>
      <c r="G229" s="16" t="s">
        <v>1408</v>
      </c>
    </row>
    <row r="230" spans="2:7" x14ac:dyDescent="0.25">
      <c r="B230" s="16" t="s">
        <v>79</v>
      </c>
      <c r="C230" s="16" t="s">
        <v>80</v>
      </c>
      <c r="D230" s="16" t="s">
        <v>80</v>
      </c>
      <c r="E230" s="16" t="s">
        <v>81</v>
      </c>
      <c r="F230" s="16" t="s">
        <v>82</v>
      </c>
      <c r="G230" s="16" t="s">
        <v>1408</v>
      </c>
    </row>
    <row r="231" spans="2:7" x14ac:dyDescent="0.25">
      <c r="B231" s="16" t="s">
        <v>451</v>
      </c>
      <c r="C231" s="16" t="s">
        <v>452</v>
      </c>
      <c r="D231" s="16" t="s">
        <v>452</v>
      </c>
      <c r="E231" s="16" t="s">
        <v>81</v>
      </c>
      <c r="F231" s="16" t="s">
        <v>453</v>
      </c>
      <c r="G231" s="16" t="s">
        <v>1408</v>
      </c>
    </row>
    <row r="232" spans="2:7" x14ac:dyDescent="0.25">
      <c r="B232" s="16" t="s">
        <v>964</v>
      </c>
      <c r="C232" s="16" t="s">
        <v>81</v>
      </c>
      <c r="D232" s="16" t="s">
        <v>965</v>
      </c>
      <c r="E232" s="16" t="s">
        <v>81</v>
      </c>
      <c r="F232" s="16" t="s">
        <v>966</v>
      </c>
      <c r="G232" s="16" t="s">
        <v>1408</v>
      </c>
    </row>
    <row r="233" spans="2:7" x14ac:dyDescent="0.25">
      <c r="B233" s="16" t="s">
        <v>1133</v>
      </c>
      <c r="C233" s="16" t="s">
        <v>1134</v>
      </c>
      <c r="D233" s="16" t="s">
        <v>1135</v>
      </c>
      <c r="E233" s="16" t="s">
        <v>81</v>
      </c>
      <c r="F233" s="16" t="s">
        <v>1136</v>
      </c>
      <c r="G233" s="16" t="s">
        <v>1408</v>
      </c>
    </row>
    <row r="234" spans="2:7" x14ac:dyDescent="0.25">
      <c r="B234" s="16" t="s">
        <v>914</v>
      </c>
      <c r="C234" s="16" t="s">
        <v>915</v>
      </c>
      <c r="D234" s="16" t="s">
        <v>915</v>
      </c>
      <c r="E234" s="16" t="s">
        <v>81</v>
      </c>
      <c r="F234" s="16" t="s">
        <v>916</v>
      </c>
      <c r="G234" s="16" t="s">
        <v>1408</v>
      </c>
    </row>
    <row r="235" spans="2:7" x14ac:dyDescent="0.25">
      <c r="B235" s="16" t="s">
        <v>621</v>
      </c>
      <c r="C235" s="16" t="s">
        <v>622</v>
      </c>
      <c r="D235" s="16" t="s">
        <v>623</v>
      </c>
      <c r="E235" s="16" t="s">
        <v>81</v>
      </c>
      <c r="F235" s="16" t="s">
        <v>624</v>
      </c>
      <c r="G235" s="16" t="s">
        <v>1408</v>
      </c>
    </row>
    <row r="236" spans="2:7" x14ac:dyDescent="0.25">
      <c r="B236" s="16" t="s">
        <v>1000</v>
      </c>
      <c r="C236" s="16" t="s">
        <v>623</v>
      </c>
      <c r="D236" s="16" t="s">
        <v>1001</v>
      </c>
      <c r="E236" s="16" t="s">
        <v>81</v>
      </c>
      <c r="F236" s="16" t="s">
        <v>1002</v>
      </c>
      <c r="G236" s="16" t="s">
        <v>1408</v>
      </c>
    </row>
    <row r="237" spans="2:7" x14ac:dyDescent="0.25">
      <c r="B237" s="16" t="s">
        <v>572</v>
      </c>
      <c r="C237" s="16" t="s">
        <v>573</v>
      </c>
      <c r="D237" s="16" t="s">
        <v>574</v>
      </c>
      <c r="E237" s="16" t="s">
        <v>81</v>
      </c>
      <c r="F237" s="16" t="s">
        <v>575</v>
      </c>
      <c r="G237" s="16" t="s">
        <v>1408</v>
      </c>
    </row>
    <row r="238" spans="2:7" x14ac:dyDescent="0.25">
      <c r="B238" s="16" t="s">
        <v>888</v>
      </c>
      <c r="C238" s="16" t="s">
        <v>889</v>
      </c>
      <c r="D238" s="16" t="s">
        <v>890</v>
      </c>
      <c r="E238" s="16" t="s">
        <v>81</v>
      </c>
      <c r="F238" s="16" t="s">
        <v>891</v>
      </c>
      <c r="G238" s="16" t="s">
        <v>1408</v>
      </c>
    </row>
    <row r="239" spans="2:7" x14ac:dyDescent="0.25">
      <c r="B239" s="16" t="s">
        <v>927</v>
      </c>
      <c r="C239" s="16" t="s">
        <v>928</v>
      </c>
      <c r="D239" s="16" t="s">
        <v>929</v>
      </c>
      <c r="E239" s="16" t="s">
        <v>81</v>
      </c>
      <c r="F239" s="16" t="s">
        <v>930</v>
      </c>
      <c r="G239" s="16" t="s">
        <v>1408</v>
      </c>
    </row>
    <row r="240" spans="2:7" x14ac:dyDescent="0.25">
      <c r="B240" s="16" t="s">
        <v>1216</v>
      </c>
      <c r="C240" s="16" t="s">
        <v>1217</v>
      </c>
      <c r="D240" s="16" t="s">
        <v>1218</v>
      </c>
      <c r="E240" s="16" t="s">
        <v>81</v>
      </c>
      <c r="F240" s="16" t="s">
        <v>1219</v>
      </c>
      <c r="G240" s="16" t="s">
        <v>1408</v>
      </c>
    </row>
    <row r="241" spans="2:7" x14ac:dyDescent="0.25">
      <c r="B241" s="16" t="s">
        <v>525</v>
      </c>
      <c r="C241" s="16" t="s">
        <v>174</v>
      </c>
      <c r="D241" s="16" t="s">
        <v>526</v>
      </c>
      <c r="E241" s="16" t="s">
        <v>174</v>
      </c>
      <c r="F241" s="16" t="s">
        <v>527</v>
      </c>
      <c r="G241" s="16" t="s">
        <v>1403</v>
      </c>
    </row>
    <row r="242" spans="2:7" x14ac:dyDescent="0.25">
      <c r="B242" s="16" t="s">
        <v>506</v>
      </c>
      <c r="C242" s="16" t="s">
        <v>174</v>
      </c>
      <c r="D242" s="16" t="s">
        <v>174</v>
      </c>
      <c r="E242" s="16" t="s">
        <v>174</v>
      </c>
      <c r="F242" s="16" t="s">
        <v>507</v>
      </c>
      <c r="G242" s="16" t="s">
        <v>1403</v>
      </c>
    </row>
    <row r="243" spans="2:7" x14ac:dyDescent="0.25">
      <c r="B243" s="16" t="s">
        <v>556</v>
      </c>
      <c r="C243" s="16" t="s">
        <v>557</v>
      </c>
      <c r="D243" s="16" t="s">
        <v>174</v>
      </c>
      <c r="E243" s="16" t="s">
        <v>174</v>
      </c>
      <c r="F243" s="16" t="s">
        <v>558</v>
      </c>
      <c r="G243" s="16" t="s">
        <v>1403</v>
      </c>
    </row>
    <row r="244" spans="2:7" x14ac:dyDescent="0.25">
      <c r="B244" s="16" t="s">
        <v>513</v>
      </c>
      <c r="C244" s="16" t="s">
        <v>174</v>
      </c>
      <c r="D244" s="16" t="s">
        <v>174</v>
      </c>
      <c r="E244" s="16" t="s">
        <v>174</v>
      </c>
      <c r="F244" s="16" t="s">
        <v>514</v>
      </c>
      <c r="G244" s="16" t="s">
        <v>1403</v>
      </c>
    </row>
    <row r="245" spans="2:7" x14ac:dyDescent="0.25">
      <c r="B245" s="16" t="s">
        <v>903</v>
      </c>
      <c r="C245" s="16" t="s">
        <v>904</v>
      </c>
      <c r="D245" s="16" t="s">
        <v>174</v>
      </c>
      <c r="E245" s="16" t="s">
        <v>174</v>
      </c>
      <c r="F245" s="16" t="s">
        <v>905</v>
      </c>
      <c r="G245" s="16" t="s">
        <v>1403</v>
      </c>
    </row>
    <row r="246" spans="2:7" x14ac:dyDescent="0.25">
      <c r="B246" s="16" t="s">
        <v>840</v>
      </c>
      <c r="C246" s="16" t="s">
        <v>841</v>
      </c>
      <c r="D246" s="16" t="s">
        <v>174</v>
      </c>
      <c r="E246" s="16" t="s">
        <v>174</v>
      </c>
      <c r="F246" s="16" t="s">
        <v>842</v>
      </c>
      <c r="G246" s="16" t="s">
        <v>1403</v>
      </c>
    </row>
    <row r="247" spans="2:7" x14ac:dyDescent="0.25">
      <c r="B247" s="16" t="s">
        <v>519</v>
      </c>
      <c r="C247" s="16" t="s">
        <v>174</v>
      </c>
      <c r="D247" s="16" t="s">
        <v>174</v>
      </c>
      <c r="E247" s="16" t="s">
        <v>174</v>
      </c>
      <c r="F247" s="16" t="s">
        <v>520</v>
      </c>
      <c r="G247" s="16" t="s">
        <v>1403</v>
      </c>
    </row>
    <row r="248" spans="2:7" x14ac:dyDescent="0.25">
      <c r="B248" s="16" t="s">
        <v>646</v>
      </c>
      <c r="C248" s="16" t="s">
        <v>647</v>
      </c>
      <c r="D248" s="16" t="s">
        <v>174</v>
      </c>
      <c r="E248" s="16" t="s">
        <v>174</v>
      </c>
      <c r="F248" s="16" t="s">
        <v>648</v>
      </c>
      <c r="G248" s="16" t="s">
        <v>1403</v>
      </c>
    </row>
    <row r="249" spans="2:7" x14ac:dyDescent="0.25">
      <c r="B249" s="16" t="s">
        <v>1052</v>
      </c>
      <c r="C249" s="16" t="s">
        <v>1053</v>
      </c>
      <c r="D249" s="16" t="s">
        <v>549</v>
      </c>
      <c r="E249" s="16" t="s">
        <v>174</v>
      </c>
      <c r="F249" s="16" t="s">
        <v>1054</v>
      </c>
      <c r="G249" s="16" t="s">
        <v>1403</v>
      </c>
    </row>
    <row r="250" spans="2:7" x14ac:dyDescent="0.25">
      <c r="B250" s="16" t="s">
        <v>548</v>
      </c>
      <c r="C250" s="16" t="s">
        <v>549</v>
      </c>
      <c r="D250" s="16" t="s">
        <v>549</v>
      </c>
      <c r="E250" s="16" t="s">
        <v>174</v>
      </c>
      <c r="F250" s="16" t="s">
        <v>550</v>
      </c>
      <c r="G250" s="16" t="s">
        <v>1403</v>
      </c>
    </row>
    <row r="251" spans="2:7" x14ac:dyDescent="0.25">
      <c r="B251" s="16" t="s">
        <v>603</v>
      </c>
      <c r="C251" s="16" t="s">
        <v>604</v>
      </c>
      <c r="D251" s="16" t="s">
        <v>605</v>
      </c>
      <c r="E251" s="16" t="s">
        <v>174</v>
      </c>
      <c r="F251" s="16" t="s">
        <v>606</v>
      </c>
      <c r="G251" s="16" t="s">
        <v>1403</v>
      </c>
    </row>
    <row r="252" spans="2:7" x14ac:dyDescent="0.25">
      <c r="B252" s="16" t="s">
        <v>917</v>
      </c>
      <c r="C252" s="16" t="s">
        <v>918</v>
      </c>
      <c r="D252" s="16" t="s">
        <v>605</v>
      </c>
      <c r="E252" s="16" t="s">
        <v>174</v>
      </c>
      <c r="F252" s="16" t="s">
        <v>919</v>
      </c>
      <c r="G252" s="16" t="s">
        <v>1403</v>
      </c>
    </row>
    <row r="253" spans="2:7" x14ac:dyDescent="0.25">
      <c r="B253" s="16" t="s">
        <v>1164</v>
      </c>
      <c r="C253" s="16" t="s">
        <v>574</v>
      </c>
      <c r="D253" s="16" t="s">
        <v>1165</v>
      </c>
      <c r="E253" s="16" t="s">
        <v>174</v>
      </c>
      <c r="F253" s="16" t="s">
        <v>1166</v>
      </c>
      <c r="G253" s="16" t="s">
        <v>1403</v>
      </c>
    </row>
    <row r="254" spans="2:7" x14ac:dyDescent="0.25">
      <c r="B254" s="16" t="s">
        <v>437</v>
      </c>
      <c r="C254" s="16" t="s">
        <v>438</v>
      </c>
      <c r="D254" s="16" t="s">
        <v>439</v>
      </c>
      <c r="E254" s="16" t="s">
        <v>174</v>
      </c>
      <c r="F254" s="16" t="s">
        <v>440</v>
      </c>
      <c r="G254" s="16" t="s">
        <v>1403</v>
      </c>
    </row>
    <row r="255" spans="2:7" x14ac:dyDescent="0.25">
      <c r="B255" s="16" t="s">
        <v>1069</v>
      </c>
      <c r="C255" s="16" t="s">
        <v>1070</v>
      </c>
      <c r="D255" s="16" t="s">
        <v>1070</v>
      </c>
      <c r="E255" s="16" t="s">
        <v>174</v>
      </c>
      <c r="F255" s="16" t="s">
        <v>1071</v>
      </c>
      <c r="G255" s="16" t="s">
        <v>1403</v>
      </c>
    </row>
    <row r="256" spans="2:7" x14ac:dyDescent="0.25">
      <c r="B256" s="16" t="s">
        <v>576</v>
      </c>
      <c r="C256" s="16" t="s">
        <v>577</v>
      </c>
      <c r="D256" s="16" t="s">
        <v>578</v>
      </c>
      <c r="E256" s="16" t="s">
        <v>100</v>
      </c>
      <c r="F256" s="16" t="s">
        <v>579</v>
      </c>
      <c r="G256" s="16" t="s">
        <v>1403</v>
      </c>
    </row>
    <row r="257" spans="2:7" x14ac:dyDescent="0.25">
      <c r="B257" s="16" t="s">
        <v>1137</v>
      </c>
      <c r="C257" s="16" t="s">
        <v>1138</v>
      </c>
      <c r="D257" s="16" t="s">
        <v>578</v>
      </c>
      <c r="E257" s="16" t="s">
        <v>100</v>
      </c>
      <c r="F257" s="16" t="s">
        <v>1139</v>
      </c>
      <c r="G257" s="16" t="s">
        <v>1403</v>
      </c>
    </row>
    <row r="258" spans="2:7" x14ac:dyDescent="0.25">
      <c r="B258" s="16" t="s">
        <v>688</v>
      </c>
      <c r="C258" s="16" t="s">
        <v>689</v>
      </c>
      <c r="D258" s="16" t="s">
        <v>690</v>
      </c>
      <c r="E258" s="16" t="s">
        <v>100</v>
      </c>
      <c r="F258" s="16" t="s">
        <v>691</v>
      </c>
      <c r="G258" s="16" t="s">
        <v>1403</v>
      </c>
    </row>
    <row r="259" spans="2:7" x14ac:dyDescent="0.25">
      <c r="B259" s="16" t="s">
        <v>376</v>
      </c>
      <c r="C259" s="16" t="s">
        <v>377</v>
      </c>
      <c r="D259" s="16" t="s">
        <v>378</v>
      </c>
      <c r="E259" s="16" t="s">
        <v>100</v>
      </c>
      <c r="F259" s="16" t="s">
        <v>379</v>
      </c>
      <c r="G259" s="16" t="s">
        <v>1403</v>
      </c>
    </row>
    <row r="260" spans="2:7" x14ac:dyDescent="0.25">
      <c r="B260" s="16" t="s">
        <v>680</v>
      </c>
      <c r="C260" s="16" t="s">
        <v>681</v>
      </c>
      <c r="D260" s="16" t="s">
        <v>682</v>
      </c>
      <c r="E260" s="16" t="s">
        <v>100</v>
      </c>
      <c r="F260" s="16" t="s">
        <v>683</v>
      </c>
      <c r="G260" s="16" t="s">
        <v>1403</v>
      </c>
    </row>
    <row r="261" spans="2:7" x14ac:dyDescent="0.25">
      <c r="B261" s="16" t="s">
        <v>924</v>
      </c>
      <c r="C261" s="16" t="s">
        <v>925</v>
      </c>
      <c r="D261" s="16" t="s">
        <v>926</v>
      </c>
      <c r="E261" s="16" t="s">
        <v>100</v>
      </c>
      <c r="F261" s="16" t="s">
        <v>925</v>
      </c>
      <c r="G261" s="16" t="s">
        <v>1403</v>
      </c>
    </row>
    <row r="262" spans="2:7" x14ac:dyDescent="0.25">
      <c r="B262" s="16" t="s">
        <v>625</v>
      </c>
      <c r="C262" s="16" t="s">
        <v>100</v>
      </c>
      <c r="D262" s="16" t="s">
        <v>99</v>
      </c>
      <c r="E262" s="16" t="s">
        <v>100</v>
      </c>
      <c r="F262" s="16" t="s">
        <v>626</v>
      </c>
      <c r="G262" s="16" t="s">
        <v>1403</v>
      </c>
    </row>
    <row r="263" spans="2:7" x14ac:dyDescent="0.25">
      <c r="B263" s="16" t="s">
        <v>627</v>
      </c>
      <c r="C263" s="16" t="s">
        <v>100</v>
      </c>
      <c r="D263" s="16" t="s">
        <v>99</v>
      </c>
      <c r="E263" s="16" t="s">
        <v>100</v>
      </c>
      <c r="F263" s="16" t="s">
        <v>628</v>
      </c>
      <c r="G263" s="16" t="s">
        <v>1403</v>
      </c>
    </row>
    <row r="264" spans="2:7" x14ac:dyDescent="0.25">
      <c r="B264" s="16" t="s">
        <v>629</v>
      </c>
      <c r="C264" s="16" t="s">
        <v>100</v>
      </c>
      <c r="D264" s="16" t="s">
        <v>99</v>
      </c>
      <c r="E264" s="16" t="s">
        <v>100</v>
      </c>
      <c r="F264" s="16" t="s">
        <v>630</v>
      </c>
      <c r="G264" s="16" t="s">
        <v>1403</v>
      </c>
    </row>
    <row r="265" spans="2:7" x14ac:dyDescent="0.25">
      <c r="B265" s="16" t="s">
        <v>97</v>
      </c>
      <c r="C265" s="16" t="s">
        <v>98</v>
      </c>
      <c r="D265" s="16" t="s">
        <v>99</v>
      </c>
      <c r="E265" s="16" t="s">
        <v>100</v>
      </c>
      <c r="F265" s="16" t="s">
        <v>101</v>
      </c>
      <c r="G265" s="16" t="s">
        <v>1403</v>
      </c>
    </row>
    <row r="266" spans="2:7" x14ac:dyDescent="0.25">
      <c r="B266" s="16" t="s">
        <v>692</v>
      </c>
      <c r="C266" s="16" t="s">
        <v>693</v>
      </c>
      <c r="D266" s="16" t="s">
        <v>99</v>
      </c>
      <c r="E266" s="16" t="s">
        <v>100</v>
      </c>
      <c r="F266" s="16" t="s">
        <v>694</v>
      </c>
      <c r="G266" s="16" t="s">
        <v>1403</v>
      </c>
    </row>
    <row r="267" spans="2:7" x14ac:dyDescent="0.25">
      <c r="B267" s="16" t="s">
        <v>531</v>
      </c>
      <c r="C267" s="16" t="s">
        <v>532</v>
      </c>
      <c r="D267" s="16" t="s">
        <v>250</v>
      </c>
      <c r="E267" s="16" t="s">
        <v>100</v>
      </c>
      <c r="F267" s="16" t="s">
        <v>533</v>
      </c>
      <c r="G267" s="16" t="s">
        <v>1403</v>
      </c>
    </row>
    <row r="268" spans="2:7" x14ac:dyDescent="0.25">
      <c r="B268" s="16" t="s">
        <v>248</v>
      </c>
      <c r="C268" s="16" t="s">
        <v>249</v>
      </c>
      <c r="D268" s="16" t="s">
        <v>250</v>
      </c>
      <c r="E268" s="16" t="s">
        <v>100</v>
      </c>
      <c r="F268" s="16" t="s">
        <v>251</v>
      </c>
      <c r="G268" s="16" t="s">
        <v>1403</v>
      </c>
    </row>
    <row r="269" spans="2:7" x14ac:dyDescent="0.25">
      <c r="B269" s="16" t="s">
        <v>1106</v>
      </c>
      <c r="C269" s="16" t="s">
        <v>1107</v>
      </c>
      <c r="D269" s="16" t="s">
        <v>1104</v>
      </c>
      <c r="E269" s="16" t="s">
        <v>200</v>
      </c>
      <c r="F269" s="16" t="s">
        <v>1108</v>
      </c>
      <c r="G269" s="16" t="s">
        <v>1403</v>
      </c>
    </row>
    <row r="270" spans="2:7" x14ac:dyDescent="0.25">
      <c r="B270" s="16" t="s">
        <v>432</v>
      </c>
      <c r="C270" s="16" t="s">
        <v>433</v>
      </c>
      <c r="D270" s="16" t="s">
        <v>291</v>
      </c>
      <c r="E270" s="16" t="s">
        <v>200</v>
      </c>
      <c r="F270" s="16" t="s">
        <v>434</v>
      </c>
      <c r="G270" s="16" t="s">
        <v>1403</v>
      </c>
    </row>
    <row r="271" spans="2:7" x14ac:dyDescent="0.25">
      <c r="B271" s="16" t="s">
        <v>289</v>
      </c>
      <c r="C271" s="16" t="s">
        <v>290</v>
      </c>
      <c r="D271" s="16" t="s">
        <v>291</v>
      </c>
      <c r="E271" s="16" t="s">
        <v>200</v>
      </c>
      <c r="F271" s="16" t="s">
        <v>292</v>
      </c>
      <c r="G271" s="16" t="s">
        <v>1403</v>
      </c>
    </row>
    <row r="272" spans="2:7" x14ac:dyDescent="0.25">
      <c r="B272" s="16" t="s">
        <v>695</v>
      </c>
      <c r="C272" s="16" t="s">
        <v>696</v>
      </c>
      <c r="D272" s="16" t="s">
        <v>291</v>
      </c>
      <c r="E272" s="16" t="s">
        <v>200</v>
      </c>
      <c r="F272" s="16" t="s">
        <v>697</v>
      </c>
      <c r="G272" s="16" t="s">
        <v>1403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D0196-4161-4C02-81BC-1255E06CB5BA}">
  <dimension ref="A1:E998"/>
  <sheetViews>
    <sheetView workbookViewId="0">
      <selection activeCell="D209" activeCellId="20" sqref="D3:D4 D6:D12 D14:D15 D17:D26 D28:D42 D44:D46 D48:D54 D56:D67 D69:D74 D76:D93 D95:D104 D107:D116 D118:D126 D128:D133 D136:D138 D140:D143 D145:D175 D178:D194 D196:D199 D202:D207 D209:D211"/>
    </sheetView>
  </sheetViews>
  <sheetFormatPr defaultRowHeight="15" x14ac:dyDescent="0.25"/>
  <sheetData>
    <row r="1" spans="1:5" ht="27" x14ac:dyDescent="0.25">
      <c r="A1" s="43" t="s">
        <v>1424</v>
      </c>
      <c r="B1" s="44" t="s">
        <v>1425</v>
      </c>
      <c r="C1" s="44" t="s">
        <v>1426</v>
      </c>
      <c r="D1" s="44" t="s">
        <v>1427</v>
      </c>
      <c r="E1" s="45" t="s">
        <v>1428</v>
      </c>
    </row>
    <row r="2" spans="1:5" x14ac:dyDescent="0.25">
      <c r="A2" s="41" t="s">
        <v>1378</v>
      </c>
      <c r="B2" s="34" t="s">
        <v>1429</v>
      </c>
      <c r="C2" s="34" t="s">
        <v>1430</v>
      </c>
      <c r="D2" s="34" t="s">
        <v>1263</v>
      </c>
      <c r="E2" s="42" t="s">
        <v>1431</v>
      </c>
    </row>
    <row r="3" spans="1:5" x14ac:dyDescent="0.25">
      <c r="A3" s="41" t="s">
        <v>38</v>
      </c>
      <c r="B3" s="34" t="s">
        <v>1429</v>
      </c>
      <c r="C3" s="34" t="s">
        <v>1432</v>
      </c>
      <c r="D3" s="49" t="s">
        <v>1448</v>
      </c>
      <c r="E3" s="42" t="s">
        <v>1433</v>
      </c>
    </row>
    <row r="4" spans="1:5" x14ac:dyDescent="0.25">
      <c r="A4" s="41" t="s">
        <v>49</v>
      </c>
      <c r="B4" s="34" t="s">
        <v>1429</v>
      </c>
      <c r="C4" s="34" t="s">
        <v>1432</v>
      </c>
      <c r="D4" s="49" t="s">
        <v>1448</v>
      </c>
      <c r="E4" s="42" t="s">
        <v>1434</v>
      </c>
    </row>
    <row r="5" spans="1:5" x14ac:dyDescent="0.25">
      <c r="A5" s="41" t="s">
        <v>1306</v>
      </c>
      <c r="B5" s="34" t="s">
        <v>1429</v>
      </c>
      <c r="C5" s="34" t="s">
        <v>1430</v>
      </c>
      <c r="D5" s="34" t="s">
        <v>1263</v>
      </c>
      <c r="E5" s="42" t="s">
        <v>1431</v>
      </c>
    </row>
    <row r="6" spans="1:5" x14ac:dyDescent="0.25">
      <c r="A6" s="41" t="s">
        <v>69</v>
      </c>
      <c r="B6" s="34" t="s">
        <v>1429</v>
      </c>
      <c r="C6" s="34" t="s">
        <v>1432</v>
      </c>
      <c r="D6" s="49" t="s">
        <v>1448</v>
      </c>
      <c r="E6" s="42" t="s">
        <v>1434</v>
      </c>
    </row>
    <row r="7" spans="1:5" x14ac:dyDescent="0.25">
      <c r="A7" s="41" t="s">
        <v>79</v>
      </c>
      <c r="B7" s="34" t="s">
        <v>1429</v>
      </c>
      <c r="C7" s="34" t="s">
        <v>1432</v>
      </c>
      <c r="D7" s="49" t="s">
        <v>1448</v>
      </c>
      <c r="E7" s="42" t="s">
        <v>1434</v>
      </c>
    </row>
    <row r="8" spans="1:5" x14ac:dyDescent="0.25">
      <c r="A8" s="41" t="s">
        <v>88</v>
      </c>
      <c r="B8" s="34" t="s">
        <v>1429</v>
      </c>
      <c r="C8" s="34" t="s">
        <v>1435</v>
      </c>
      <c r="D8" s="49" t="s">
        <v>1448</v>
      </c>
      <c r="E8" s="42" t="s">
        <v>1290</v>
      </c>
    </row>
    <row r="9" spans="1:5" x14ac:dyDescent="0.25">
      <c r="A9" s="41" t="s">
        <v>97</v>
      </c>
      <c r="B9" s="34" t="s">
        <v>1429</v>
      </c>
      <c r="C9" s="34" t="s">
        <v>1435</v>
      </c>
      <c r="D9" s="49" t="s">
        <v>1448</v>
      </c>
      <c r="E9" s="42" t="s">
        <v>1436</v>
      </c>
    </row>
    <row r="10" spans="1:5" x14ac:dyDescent="0.25">
      <c r="A10" s="41" t="s">
        <v>105</v>
      </c>
      <c r="B10" s="34" t="s">
        <v>1429</v>
      </c>
      <c r="C10" s="34" t="s">
        <v>1432</v>
      </c>
      <c r="D10" s="49" t="s">
        <v>1448</v>
      </c>
      <c r="E10" s="42" t="s">
        <v>1433</v>
      </c>
    </row>
    <row r="11" spans="1:5" x14ac:dyDescent="0.25">
      <c r="A11" s="41" t="s">
        <v>112</v>
      </c>
      <c r="B11" s="34" t="s">
        <v>1429</v>
      </c>
      <c r="C11" s="34" t="s">
        <v>1432</v>
      </c>
      <c r="D11" s="49" t="s">
        <v>1448</v>
      </c>
      <c r="E11" s="42" t="s">
        <v>1434</v>
      </c>
    </row>
    <row r="12" spans="1:5" x14ac:dyDescent="0.25">
      <c r="A12" s="41" t="s">
        <v>121</v>
      </c>
      <c r="B12" s="34" t="s">
        <v>1429</v>
      </c>
      <c r="C12" s="34" t="s">
        <v>1432</v>
      </c>
      <c r="D12" s="49" t="s">
        <v>1448</v>
      </c>
      <c r="E12" s="42" t="s">
        <v>1434</v>
      </c>
    </row>
    <row r="13" spans="1:5" x14ac:dyDescent="0.25">
      <c r="A13" s="41" t="s">
        <v>1251</v>
      </c>
      <c r="B13" s="34" t="s">
        <v>1429</v>
      </c>
      <c r="C13" s="34" t="s">
        <v>1430</v>
      </c>
      <c r="D13" s="34" t="s">
        <v>1253</v>
      </c>
      <c r="E13" s="42" t="s">
        <v>1431</v>
      </c>
    </row>
    <row r="14" spans="1:5" x14ac:dyDescent="0.25">
      <c r="A14" s="41" t="s">
        <v>143</v>
      </c>
      <c r="B14" s="34" t="s">
        <v>1429</v>
      </c>
      <c r="C14" s="34" t="s">
        <v>1432</v>
      </c>
      <c r="D14" s="49" t="s">
        <v>1448</v>
      </c>
      <c r="E14" s="42" t="s">
        <v>1434</v>
      </c>
    </row>
    <row r="15" spans="1:5" x14ac:dyDescent="0.25">
      <c r="A15" s="41" t="s">
        <v>153</v>
      </c>
      <c r="B15" s="34" t="s">
        <v>1429</v>
      </c>
      <c r="C15" s="34" t="s">
        <v>1432</v>
      </c>
      <c r="D15" s="49" t="s">
        <v>1448</v>
      </c>
      <c r="E15" s="42" t="s">
        <v>1290</v>
      </c>
    </row>
    <row r="16" spans="1:5" x14ac:dyDescent="0.25">
      <c r="A16" s="41" t="s">
        <v>1273</v>
      </c>
      <c r="B16" s="34" t="s">
        <v>1429</v>
      </c>
      <c r="C16" s="34" t="s">
        <v>1430</v>
      </c>
      <c r="D16" s="34" t="s">
        <v>1263</v>
      </c>
      <c r="E16" s="42" t="s">
        <v>1431</v>
      </c>
    </row>
    <row r="17" spans="1:5" x14ac:dyDescent="0.25">
      <c r="A17" s="41" t="s">
        <v>161</v>
      </c>
      <c r="B17" s="34" t="s">
        <v>1429</v>
      </c>
      <c r="C17" s="34" t="s">
        <v>1432</v>
      </c>
      <c r="D17" s="49" t="s">
        <v>1448</v>
      </c>
      <c r="E17" s="42" t="s">
        <v>1434</v>
      </c>
    </row>
    <row r="18" spans="1:5" x14ac:dyDescent="0.25">
      <c r="A18" s="41" t="s">
        <v>179</v>
      </c>
      <c r="B18" s="34" t="s">
        <v>1429</v>
      </c>
      <c r="C18" s="34" t="s">
        <v>1432</v>
      </c>
      <c r="D18" s="49" t="s">
        <v>1448</v>
      </c>
      <c r="E18" s="42" t="s">
        <v>1434</v>
      </c>
    </row>
    <row r="19" spans="1:5" x14ac:dyDescent="0.25">
      <c r="A19" s="41" t="s">
        <v>197</v>
      </c>
      <c r="B19" s="34" t="s">
        <v>1429</v>
      </c>
      <c r="C19" s="34" t="s">
        <v>1432</v>
      </c>
      <c r="D19" s="49" t="s">
        <v>1448</v>
      </c>
      <c r="E19" s="42" t="s">
        <v>1434</v>
      </c>
    </row>
    <row r="20" spans="1:5" x14ac:dyDescent="0.25">
      <c r="A20" s="41" t="s">
        <v>206</v>
      </c>
      <c r="B20" s="34" t="s">
        <v>1429</v>
      </c>
      <c r="C20" s="34" t="s">
        <v>1432</v>
      </c>
      <c r="D20" s="49" t="s">
        <v>1448</v>
      </c>
      <c r="E20" s="42" t="s">
        <v>1434</v>
      </c>
    </row>
    <row r="21" spans="1:5" x14ac:dyDescent="0.25">
      <c r="A21" s="41" t="s">
        <v>215</v>
      </c>
      <c r="B21" s="34" t="s">
        <v>1429</v>
      </c>
      <c r="C21" s="34" t="s">
        <v>1432</v>
      </c>
      <c r="D21" s="49" t="s">
        <v>1448</v>
      </c>
      <c r="E21" s="42" t="s">
        <v>1434</v>
      </c>
    </row>
    <row r="22" spans="1:5" x14ac:dyDescent="0.25">
      <c r="A22" s="41" t="s">
        <v>224</v>
      </c>
      <c r="B22" s="34" t="s">
        <v>1429</v>
      </c>
      <c r="C22" s="34" t="s">
        <v>1432</v>
      </c>
      <c r="D22" s="49" t="s">
        <v>1448</v>
      </c>
      <c r="E22" s="42" t="s">
        <v>1434</v>
      </c>
    </row>
    <row r="23" spans="1:5" x14ac:dyDescent="0.25">
      <c r="A23" s="41" t="s">
        <v>234</v>
      </c>
      <c r="B23" s="34" t="s">
        <v>1429</v>
      </c>
      <c r="C23" s="34" t="s">
        <v>1432</v>
      </c>
      <c r="D23" s="49" t="s">
        <v>1448</v>
      </c>
      <c r="E23" s="42" t="s">
        <v>1434</v>
      </c>
    </row>
    <row r="24" spans="1:5" x14ac:dyDescent="0.25">
      <c r="A24" s="41" t="s">
        <v>241</v>
      </c>
      <c r="B24" s="34" t="s">
        <v>1429</v>
      </c>
      <c r="C24" s="34" t="s">
        <v>1432</v>
      </c>
      <c r="D24" s="49" t="s">
        <v>1448</v>
      </c>
      <c r="E24" s="42" t="s">
        <v>1290</v>
      </c>
    </row>
    <row r="25" spans="1:5" x14ac:dyDescent="0.25">
      <c r="A25" s="41" t="s">
        <v>248</v>
      </c>
      <c r="B25" s="34" t="s">
        <v>1429</v>
      </c>
      <c r="C25" s="34" t="s">
        <v>1432</v>
      </c>
      <c r="D25" s="49" t="s">
        <v>1448</v>
      </c>
      <c r="E25" s="42" t="s">
        <v>1434</v>
      </c>
    </row>
    <row r="26" spans="1:5" x14ac:dyDescent="0.25">
      <c r="A26" s="41" t="s">
        <v>257</v>
      </c>
      <c r="B26" s="34" t="s">
        <v>1429</v>
      </c>
      <c r="C26" s="34" t="s">
        <v>1432</v>
      </c>
      <c r="D26" s="49" t="s">
        <v>1448</v>
      </c>
      <c r="E26" s="42" t="s">
        <v>1434</v>
      </c>
    </row>
    <row r="27" spans="1:5" x14ac:dyDescent="0.25">
      <c r="A27" s="41" t="s">
        <v>1317</v>
      </c>
      <c r="B27" s="34" t="s">
        <v>1429</v>
      </c>
      <c r="C27" s="34" t="s">
        <v>1430</v>
      </c>
      <c r="D27" s="34" t="s">
        <v>1263</v>
      </c>
      <c r="E27" s="42" t="s">
        <v>1431</v>
      </c>
    </row>
    <row r="28" spans="1:5" x14ac:dyDescent="0.25">
      <c r="A28" s="41" t="s">
        <v>265</v>
      </c>
      <c r="B28" s="34" t="s">
        <v>1429</v>
      </c>
      <c r="C28" s="34" t="s">
        <v>1432</v>
      </c>
      <c r="D28" s="49" t="s">
        <v>1448</v>
      </c>
      <c r="E28" s="42" t="s">
        <v>1290</v>
      </c>
    </row>
    <row r="29" spans="1:5" x14ac:dyDescent="0.25">
      <c r="A29" s="41" t="s">
        <v>273</v>
      </c>
      <c r="B29" s="34" t="s">
        <v>1429</v>
      </c>
      <c r="C29" s="34" t="s">
        <v>1432</v>
      </c>
      <c r="D29" s="49" t="s">
        <v>1448</v>
      </c>
      <c r="E29" s="42" t="s">
        <v>1290</v>
      </c>
    </row>
    <row r="30" spans="1:5" x14ac:dyDescent="0.25">
      <c r="A30" s="41" t="s">
        <v>281</v>
      </c>
      <c r="B30" s="34" t="s">
        <v>1429</v>
      </c>
      <c r="C30" s="34" t="s">
        <v>1432</v>
      </c>
      <c r="D30" s="49" t="s">
        <v>1448</v>
      </c>
      <c r="E30" s="42" t="s">
        <v>1434</v>
      </c>
    </row>
    <row r="31" spans="1:5" x14ac:dyDescent="0.25">
      <c r="A31" s="41" t="s">
        <v>289</v>
      </c>
      <c r="B31" s="34" t="s">
        <v>1429</v>
      </c>
      <c r="C31" s="34" t="s">
        <v>1432</v>
      </c>
      <c r="D31" s="49" t="s">
        <v>1448</v>
      </c>
      <c r="E31" s="42" t="s">
        <v>1434</v>
      </c>
    </row>
    <row r="32" spans="1:5" x14ac:dyDescent="0.25">
      <c r="A32" s="41" t="s">
        <v>305</v>
      </c>
      <c r="B32" s="34" t="s">
        <v>1429</v>
      </c>
      <c r="C32" s="34" t="s">
        <v>1432</v>
      </c>
      <c r="D32" s="49" t="s">
        <v>1448</v>
      </c>
      <c r="E32" s="42" t="s">
        <v>1434</v>
      </c>
    </row>
    <row r="33" spans="1:5" x14ac:dyDescent="0.25">
      <c r="A33" s="41" t="s">
        <v>313</v>
      </c>
      <c r="B33" s="34" t="s">
        <v>1429</v>
      </c>
      <c r="C33" s="34" t="s">
        <v>1432</v>
      </c>
      <c r="D33" s="49" t="s">
        <v>1448</v>
      </c>
      <c r="E33" s="42" t="s">
        <v>1434</v>
      </c>
    </row>
    <row r="34" spans="1:5" x14ac:dyDescent="0.25">
      <c r="A34" s="41" t="s">
        <v>321</v>
      </c>
      <c r="B34" s="34" t="s">
        <v>1429</v>
      </c>
      <c r="C34" s="34" t="s">
        <v>1432</v>
      </c>
      <c r="D34" s="49" t="s">
        <v>1448</v>
      </c>
      <c r="E34" s="42" t="s">
        <v>1433</v>
      </c>
    </row>
    <row r="35" spans="1:5" x14ac:dyDescent="0.25">
      <c r="A35" s="41" t="s">
        <v>328</v>
      </c>
      <c r="B35" s="34" t="s">
        <v>1429</v>
      </c>
      <c r="C35" s="34" t="s">
        <v>1432</v>
      </c>
      <c r="D35" s="49" t="s">
        <v>1448</v>
      </c>
      <c r="E35" s="42" t="s">
        <v>1434</v>
      </c>
    </row>
    <row r="36" spans="1:5" x14ac:dyDescent="0.25">
      <c r="A36" s="41" t="s">
        <v>336</v>
      </c>
      <c r="B36" s="34" t="s">
        <v>1429</v>
      </c>
      <c r="C36" s="34" t="s">
        <v>1432</v>
      </c>
      <c r="D36" s="49" t="s">
        <v>1448</v>
      </c>
      <c r="E36" s="42" t="s">
        <v>1290</v>
      </c>
    </row>
    <row r="37" spans="1:5" x14ac:dyDescent="0.25">
      <c r="A37" s="41" t="s">
        <v>343</v>
      </c>
      <c r="B37" s="34" t="s">
        <v>1429</v>
      </c>
      <c r="C37" s="34" t="s">
        <v>1432</v>
      </c>
      <c r="D37" s="49" t="s">
        <v>1448</v>
      </c>
      <c r="E37" s="42" t="s">
        <v>1434</v>
      </c>
    </row>
    <row r="38" spans="1:5" x14ac:dyDescent="0.25">
      <c r="A38" s="41" t="s">
        <v>367</v>
      </c>
      <c r="B38" s="34" t="s">
        <v>1429</v>
      </c>
      <c r="C38" s="34" t="s">
        <v>1432</v>
      </c>
      <c r="D38" s="49" t="s">
        <v>1448</v>
      </c>
      <c r="E38" s="42" t="s">
        <v>1434</v>
      </c>
    </row>
    <row r="39" spans="1:5" x14ac:dyDescent="0.25">
      <c r="A39" s="41" t="s">
        <v>376</v>
      </c>
      <c r="B39" s="34" t="s">
        <v>1429</v>
      </c>
      <c r="C39" s="34" t="s">
        <v>1432</v>
      </c>
      <c r="D39" s="49" t="s">
        <v>1448</v>
      </c>
      <c r="E39" s="42" t="s">
        <v>1290</v>
      </c>
    </row>
    <row r="40" spans="1:5" x14ac:dyDescent="0.25">
      <c r="A40" s="41" t="s">
        <v>384</v>
      </c>
      <c r="B40" s="34" t="s">
        <v>1429</v>
      </c>
      <c r="C40" s="34" t="s">
        <v>1432</v>
      </c>
      <c r="D40" s="49" t="s">
        <v>1448</v>
      </c>
      <c r="E40" s="42" t="s">
        <v>1434</v>
      </c>
    </row>
    <row r="41" spans="1:5" x14ac:dyDescent="0.25">
      <c r="A41" s="41" t="s">
        <v>393</v>
      </c>
      <c r="B41" s="34" t="s">
        <v>1429</v>
      </c>
      <c r="C41" s="34" t="s">
        <v>1432</v>
      </c>
      <c r="D41" s="49" t="s">
        <v>1448</v>
      </c>
      <c r="E41" s="42" t="s">
        <v>1434</v>
      </c>
    </row>
    <row r="42" spans="1:5" x14ac:dyDescent="0.25">
      <c r="A42" s="41" t="s">
        <v>402</v>
      </c>
      <c r="B42" s="34" t="s">
        <v>1429</v>
      </c>
      <c r="C42" s="34" t="s">
        <v>1432</v>
      </c>
      <c r="D42" s="49" t="s">
        <v>1448</v>
      </c>
      <c r="E42" s="42" t="s">
        <v>1434</v>
      </c>
    </row>
    <row r="43" spans="1:5" x14ac:dyDescent="0.25">
      <c r="A43" s="41" t="s">
        <v>1361</v>
      </c>
      <c r="B43" s="34" t="s">
        <v>1429</v>
      </c>
      <c r="C43" s="34" t="s">
        <v>1430</v>
      </c>
      <c r="D43" s="34" t="s">
        <v>1263</v>
      </c>
      <c r="E43" s="42" t="s">
        <v>1431</v>
      </c>
    </row>
    <row r="44" spans="1:5" x14ac:dyDescent="0.25">
      <c r="A44" s="41" t="s">
        <v>425</v>
      </c>
      <c r="B44" s="34" t="s">
        <v>1429</v>
      </c>
      <c r="C44" s="34" t="s">
        <v>1432</v>
      </c>
      <c r="D44" s="49" t="s">
        <v>1448</v>
      </c>
      <c r="E44" s="42" t="s">
        <v>1434</v>
      </c>
    </row>
    <row r="45" spans="1:5" x14ac:dyDescent="0.25">
      <c r="A45" s="41" t="s">
        <v>432</v>
      </c>
      <c r="B45" s="34" t="s">
        <v>1429</v>
      </c>
      <c r="C45" s="34" t="s">
        <v>1432</v>
      </c>
      <c r="D45" s="49" t="s">
        <v>1448</v>
      </c>
      <c r="E45" s="42" t="s">
        <v>1434</v>
      </c>
    </row>
    <row r="46" spans="1:5" x14ac:dyDescent="0.25">
      <c r="A46" s="41" t="s">
        <v>748</v>
      </c>
      <c r="B46" s="34" t="s">
        <v>1429</v>
      </c>
      <c r="C46" s="34" t="s">
        <v>1435</v>
      </c>
      <c r="D46" s="49" t="s">
        <v>1448</v>
      </c>
      <c r="E46" s="42" t="s">
        <v>1436</v>
      </c>
    </row>
    <row r="47" spans="1:5" x14ac:dyDescent="0.25">
      <c r="A47" s="41" t="s">
        <v>1323</v>
      </c>
      <c r="B47" s="34" t="s">
        <v>1429</v>
      </c>
      <c r="C47" s="34" t="s">
        <v>1430</v>
      </c>
      <c r="D47" s="34" t="s">
        <v>1263</v>
      </c>
      <c r="E47" s="42" t="s">
        <v>1431</v>
      </c>
    </row>
    <row r="48" spans="1:5" x14ac:dyDescent="0.25">
      <c r="A48" s="41" t="s">
        <v>437</v>
      </c>
      <c r="B48" s="34" t="s">
        <v>1429</v>
      </c>
      <c r="C48" s="34" t="s">
        <v>1432</v>
      </c>
      <c r="D48" s="49" t="s">
        <v>1448</v>
      </c>
      <c r="E48" s="42" t="s">
        <v>1434</v>
      </c>
    </row>
    <row r="49" spans="1:5" x14ac:dyDescent="0.25">
      <c r="A49" s="41" t="s">
        <v>445</v>
      </c>
      <c r="B49" s="34" t="s">
        <v>1429</v>
      </c>
      <c r="C49" s="34" t="s">
        <v>1432</v>
      </c>
      <c r="D49" s="49" t="s">
        <v>1448</v>
      </c>
      <c r="E49" s="42" t="s">
        <v>1433</v>
      </c>
    </row>
    <row r="50" spans="1:5" x14ac:dyDescent="0.25">
      <c r="A50" s="41" t="s">
        <v>455</v>
      </c>
      <c r="B50" s="34" t="s">
        <v>1429</v>
      </c>
      <c r="C50" s="34" t="s">
        <v>1432</v>
      </c>
      <c r="D50" s="49" t="s">
        <v>1448</v>
      </c>
      <c r="E50" s="42" t="s">
        <v>1434</v>
      </c>
    </row>
    <row r="51" spans="1:5" x14ac:dyDescent="0.25">
      <c r="A51" s="41" t="s">
        <v>479</v>
      </c>
      <c r="B51" s="34" t="s">
        <v>1429</v>
      </c>
      <c r="C51" s="34" t="s">
        <v>1432</v>
      </c>
      <c r="D51" s="49" t="s">
        <v>1448</v>
      </c>
      <c r="E51" s="42" t="s">
        <v>1437</v>
      </c>
    </row>
    <row r="52" spans="1:5" x14ac:dyDescent="0.25">
      <c r="A52" s="41" t="s">
        <v>497</v>
      </c>
      <c r="B52" s="34" t="s">
        <v>1429</v>
      </c>
      <c r="C52" s="34" t="s">
        <v>1432</v>
      </c>
      <c r="D52" s="49" t="s">
        <v>1448</v>
      </c>
      <c r="E52" s="42" t="s">
        <v>1434</v>
      </c>
    </row>
    <row r="53" spans="1:5" x14ac:dyDescent="0.25">
      <c r="A53" s="41" t="s">
        <v>506</v>
      </c>
      <c r="B53" s="34" t="s">
        <v>1429</v>
      </c>
      <c r="C53" s="34" t="s">
        <v>1432</v>
      </c>
      <c r="D53" s="49" t="s">
        <v>1448</v>
      </c>
      <c r="E53" s="42" t="s">
        <v>1437</v>
      </c>
    </row>
    <row r="54" spans="1:5" x14ac:dyDescent="0.25">
      <c r="A54" s="41" t="s">
        <v>513</v>
      </c>
      <c r="B54" s="34" t="s">
        <v>1429</v>
      </c>
      <c r="C54" s="34" t="s">
        <v>1435</v>
      </c>
      <c r="D54" s="49" t="s">
        <v>1448</v>
      </c>
      <c r="E54" s="42" t="s">
        <v>1436</v>
      </c>
    </row>
    <row r="55" spans="1:5" x14ac:dyDescent="0.25">
      <c r="A55" s="41" t="s">
        <v>1350</v>
      </c>
      <c r="B55" s="34" t="s">
        <v>1429</v>
      </c>
      <c r="C55" s="34" t="s">
        <v>1430</v>
      </c>
      <c r="D55" s="34" t="s">
        <v>1269</v>
      </c>
      <c r="E55" s="42" t="s">
        <v>1431</v>
      </c>
    </row>
    <row r="56" spans="1:5" x14ac:dyDescent="0.25">
      <c r="A56" s="41" t="s">
        <v>519</v>
      </c>
      <c r="B56" s="34" t="s">
        <v>1429</v>
      </c>
      <c r="C56" s="34" t="s">
        <v>1435</v>
      </c>
      <c r="D56" s="49" t="s">
        <v>1448</v>
      </c>
      <c r="E56" s="42" t="s">
        <v>1436</v>
      </c>
    </row>
    <row r="57" spans="1:5" x14ac:dyDescent="0.25">
      <c r="A57" s="41" t="s">
        <v>531</v>
      </c>
      <c r="B57" s="34" t="s">
        <v>1429</v>
      </c>
      <c r="C57" s="34" t="s">
        <v>1432</v>
      </c>
      <c r="D57" s="49" t="s">
        <v>1448</v>
      </c>
      <c r="E57" s="42" t="s">
        <v>1434</v>
      </c>
    </row>
    <row r="58" spans="1:5" x14ac:dyDescent="0.25">
      <c r="A58" s="41" t="s">
        <v>537</v>
      </c>
      <c r="B58" s="34" t="s">
        <v>1429</v>
      </c>
      <c r="C58" s="34" t="s">
        <v>1438</v>
      </c>
      <c r="D58" s="49" t="s">
        <v>1448</v>
      </c>
      <c r="E58" s="42" t="s">
        <v>1290</v>
      </c>
    </row>
    <row r="59" spans="1:5" x14ac:dyDescent="0.25">
      <c r="A59" s="41" t="s">
        <v>548</v>
      </c>
      <c r="B59" s="34" t="s">
        <v>1429</v>
      </c>
      <c r="C59" s="34" t="s">
        <v>1435</v>
      </c>
      <c r="D59" s="49" t="s">
        <v>1448</v>
      </c>
      <c r="E59" s="42" t="s">
        <v>1436</v>
      </c>
    </row>
    <row r="60" spans="1:5" x14ac:dyDescent="0.25">
      <c r="A60" s="41" t="s">
        <v>560</v>
      </c>
      <c r="B60" s="34" t="s">
        <v>1429</v>
      </c>
      <c r="C60" s="34" t="s">
        <v>1432</v>
      </c>
      <c r="D60" s="49" t="s">
        <v>1448</v>
      </c>
      <c r="E60" s="42" t="s">
        <v>1433</v>
      </c>
    </row>
    <row r="61" spans="1:5" x14ac:dyDescent="0.25">
      <c r="A61" s="41" t="s">
        <v>568</v>
      </c>
      <c r="B61" s="34" t="s">
        <v>1429</v>
      </c>
      <c r="C61" s="34" t="s">
        <v>1432</v>
      </c>
      <c r="D61" s="49" t="s">
        <v>1448</v>
      </c>
      <c r="E61" s="42" t="s">
        <v>1437</v>
      </c>
    </row>
    <row r="62" spans="1:5" x14ac:dyDescent="0.25">
      <c r="A62" s="41" t="s">
        <v>580</v>
      </c>
      <c r="B62" s="34" t="s">
        <v>1429</v>
      </c>
      <c r="C62" s="34" t="s">
        <v>1432</v>
      </c>
      <c r="D62" s="49" t="s">
        <v>1448</v>
      </c>
      <c r="E62" s="42" t="s">
        <v>1433</v>
      </c>
    </row>
    <row r="63" spans="1:5" x14ac:dyDescent="0.25">
      <c r="A63" s="41" t="s">
        <v>584</v>
      </c>
      <c r="B63" s="34" t="s">
        <v>1429</v>
      </c>
      <c r="C63" s="34" t="s">
        <v>1432</v>
      </c>
      <c r="D63" s="49" t="s">
        <v>1448</v>
      </c>
      <c r="E63" s="42" t="s">
        <v>1434</v>
      </c>
    </row>
    <row r="64" spans="1:5" x14ac:dyDescent="0.25">
      <c r="A64" s="41" t="s">
        <v>586</v>
      </c>
      <c r="B64" s="34" t="s">
        <v>1429</v>
      </c>
      <c r="C64" s="34" t="s">
        <v>1432</v>
      </c>
      <c r="D64" s="49" t="s">
        <v>1448</v>
      </c>
      <c r="E64" s="42" t="s">
        <v>1433</v>
      </c>
    </row>
    <row r="65" spans="1:5" x14ac:dyDescent="0.25">
      <c r="A65" s="41" t="s">
        <v>590</v>
      </c>
      <c r="B65" s="34" t="s">
        <v>1429</v>
      </c>
      <c r="C65" s="34" t="s">
        <v>1432</v>
      </c>
      <c r="D65" s="49" t="s">
        <v>1448</v>
      </c>
      <c r="E65" s="42" t="s">
        <v>1434</v>
      </c>
    </row>
    <row r="66" spans="1:5" x14ac:dyDescent="0.25">
      <c r="A66" s="41" t="s">
        <v>592</v>
      </c>
      <c r="B66" s="34" t="s">
        <v>1429</v>
      </c>
      <c r="C66" s="34" t="s">
        <v>1432</v>
      </c>
      <c r="D66" s="49" t="s">
        <v>1448</v>
      </c>
      <c r="E66" s="42" t="s">
        <v>1434</v>
      </c>
    </row>
    <row r="67" spans="1:5" x14ac:dyDescent="0.25">
      <c r="A67" s="41" t="s">
        <v>596</v>
      </c>
      <c r="B67" s="34" t="s">
        <v>1429</v>
      </c>
      <c r="C67" s="34" t="s">
        <v>1432</v>
      </c>
      <c r="D67" s="49" t="s">
        <v>1448</v>
      </c>
      <c r="E67" s="42" t="s">
        <v>1434</v>
      </c>
    </row>
    <row r="68" spans="1:5" x14ac:dyDescent="0.25">
      <c r="A68" s="41" t="s">
        <v>1383</v>
      </c>
      <c r="B68" s="34" t="s">
        <v>1429</v>
      </c>
      <c r="C68" s="34" t="s">
        <v>1430</v>
      </c>
      <c r="D68" s="34" t="s">
        <v>1334</v>
      </c>
      <c r="E68" s="42" t="s">
        <v>1431</v>
      </c>
    </row>
    <row r="69" spans="1:5" x14ac:dyDescent="0.25">
      <c r="A69" s="41" t="s">
        <v>603</v>
      </c>
      <c r="B69" s="34" t="s">
        <v>1429</v>
      </c>
      <c r="C69" s="34" t="s">
        <v>1432</v>
      </c>
      <c r="D69" s="49" t="s">
        <v>1448</v>
      </c>
      <c r="E69" s="42" t="s">
        <v>1433</v>
      </c>
    </row>
    <row r="70" spans="1:5" x14ac:dyDescent="0.25">
      <c r="A70" s="41" t="s">
        <v>607</v>
      </c>
      <c r="B70" s="34" t="s">
        <v>1429</v>
      </c>
      <c r="C70" s="34" t="s">
        <v>1432</v>
      </c>
      <c r="D70" s="49" t="s">
        <v>1448</v>
      </c>
      <c r="E70" s="42" t="s">
        <v>1437</v>
      </c>
    </row>
    <row r="71" spans="1:5" x14ac:dyDescent="0.25">
      <c r="A71" s="41" t="s">
        <v>609</v>
      </c>
      <c r="B71" s="34" t="s">
        <v>1429</v>
      </c>
      <c r="C71" s="34" t="s">
        <v>1432</v>
      </c>
      <c r="D71" s="49" t="s">
        <v>1448</v>
      </c>
      <c r="E71" s="42" t="s">
        <v>1437</v>
      </c>
    </row>
    <row r="72" spans="1:5" x14ac:dyDescent="0.25">
      <c r="A72" s="41" t="s">
        <v>613</v>
      </c>
      <c r="B72" s="34" t="s">
        <v>1429</v>
      </c>
      <c r="C72" s="34" t="s">
        <v>1432</v>
      </c>
      <c r="D72" s="49" t="s">
        <v>1448</v>
      </c>
      <c r="E72" s="42" t="s">
        <v>1434</v>
      </c>
    </row>
    <row r="73" spans="1:5" x14ac:dyDescent="0.25">
      <c r="A73" s="41" t="s">
        <v>621</v>
      </c>
      <c r="B73" s="34" t="s">
        <v>1429</v>
      </c>
      <c r="C73" s="34" t="s">
        <v>1432</v>
      </c>
      <c r="D73" s="49" t="s">
        <v>1448</v>
      </c>
      <c r="E73" s="42" t="s">
        <v>1434</v>
      </c>
    </row>
    <row r="74" spans="1:5" x14ac:dyDescent="0.25">
      <c r="A74" s="41" t="s">
        <v>625</v>
      </c>
      <c r="B74" s="34" t="s">
        <v>1429</v>
      </c>
      <c r="C74" s="34" t="s">
        <v>1435</v>
      </c>
      <c r="D74" s="49" t="s">
        <v>1448</v>
      </c>
      <c r="E74" s="42" t="s">
        <v>1436</v>
      </c>
    </row>
    <row r="75" spans="1:5" x14ac:dyDescent="0.25">
      <c r="A75" s="41" t="s">
        <v>1355</v>
      </c>
      <c r="B75" s="34" t="s">
        <v>1429</v>
      </c>
      <c r="C75" s="34" t="s">
        <v>1430</v>
      </c>
      <c r="D75" s="34" t="s">
        <v>1253</v>
      </c>
      <c r="E75" s="42" t="s">
        <v>1431</v>
      </c>
    </row>
    <row r="76" spans="1:5" x14ac:dyDescent="0.25">
      <c r="A76" s="41" t="s">
        <v>627</v>
      </c>
      <c r="B76" s="34" t="s">
        <v>1429</v>
      </c>
      <c r="C76" s="34" t="s">
        <v>1435</v>
      </c>
      <c r="D76" s="49" t="s">
        <v>1448</v>
      </c>
      <c r="E76" s="42" t="s">
        <v>1436</v>
      </c>
    </row>
    <row r="77" spans="1:5" x14ac:dyDescent="0.25">
      <c r="A77" s="41" t="s">
        <v>629</v>
      </c>
      <c r="B77" s="34" t="s">
        <v>1429</v>
      </c>
      <c r="C77" s="34" t="s">
        <v>1435</v>
      </c>
      <c r="D77" s="49" t="s">
        <v>1448</v>
      </c>
      <c r="E77" s="42" t="s">
        <v>1436</v>
      </c>
    </row>
    <row r="78" spans="1:5" x14ac:dyDescent="0.25">
      <c r="A78" s="41" t="s">
        <v>631</v>
      </c>
      <c r="B78" s="34" t="s">
        <v>1429</v>
      </c>
      <c r="C78" s="34" t="s">
        <v>1432</v>
      </c>
      <c r="D78" s="49" t="s">
        <v>1448</v>
      </c>
      <c r="E78" s="42" t="s">
        <v>1290</v>
      </c>
    </row>
    <row r="79" spans="1:5" x14ac:dyDescent="0.25">
      <c r="A79" s="41" t="s">
        <v>639</v>
      </c>
      <c r="B79" s="34" t="s">
        <v>1429</v>
      </c>
      <c r="C79" s="34" t="s">
        <v>1432</v>
      </c>
      <c r="D79" s="49" t="s">
        <v>1448</v>
      </c>
      <c r="E79" s="42" t="s">
        <v>1290</v>
      </c>
    </row>
    <row r="80" spans="1:5" x14ac:dyDescent="0.25">
      <c r="A80" s="41" t="s">
        <v>643</v>
      </c>
      <c r="B80" s="34" t="s">
        <v>1429</v>
      </c>
      <c r="C80" s="34" t="s">
        <v>1435</v>
      </c>
      <c r="D80" s="49" t="s">
        <v>1448</v>
      </c>
      <c r="E80" s="42" t="s">
        <v>1290</v>
      </c>
    </row>
    <row r="81" spans="1:5" x14ac:dyDescent="0.25">
      <c r="A81" s="41" t="s">
        <v>646</v>
      </c>
      <c r="B81" s="34" t="s">
        <v>1429</v>
      </c>
      <c r="C81" s="34" t="s">
        <v>1432</v>
      </c>
      <c r="D81" s="49" t="s">
        <v>1448</v>
      </c>
      <c r="E81" s="42" t="s">
        <v>1433</v>
      </c>
    </row>
    <row r="82" spans="1:5" x14ac:dyDescent="0.25">
      <c r="A82" s="41" t="s">
        <v>649</v>
      </c>
      <c r="B82" s="34" t="s">
        <v>1429</v>
      </c>
      <c r="C82" s="34" t="s">
        <v>1432</v>
      </c>
      <c r="D82" s="49" t="s">
        <v>1448</v>
      </c>
      <c r="E82" s="42" t="s">
        <v>1434</v>
      </c>
    </row>
    <row r="83" spans="1:5" x14ac:dyDescent="0.25">
      <c r="A83" s="41" t="s">
        <v>657</v>
      </c>
      <c r="B83" s="34" t="s">
        <v>1429</v>
      </c>
      <c r="C83" s="34" t="s">
        <v>1435</v>
      </c>
      <c r="D83" s="49" t="s">
        <v>1448</v>
      </c>
      <c r="E83" s="42" t="s">
        <v>1436</v>
      </c>
    </row>
    <row r="84" spans="1:5" x14ac:dyDescent="0.25">
      <c r="A84" s="41" t="s">
        <v>661</v>
      </c>
      <c r="B84" s="34" t="s">
        <v>1429</v>
      </c>
      <c r="C84" s="34" t="s">
        <v>1432</v>
      </c>
      <c r="D84" s="49" t="s">
        <v>1448</v>
      </c>
      <c r="E84" s="42" t="s">
        <v>1434</v>
      </c>
    </row>
    <row r="85" spans="1:5" x14ac:dyDescent="0.25">
      <c r="A85" s="41" t="s">
        <v>665</v>
      </c>
      <c r="B85" s="34" t="s">
        <v>1429</v>
      </c>
      <c r="C85" s="34" t="s">
        <v>1432</v>
      </c>
      <c r="D85" s="49" t="s">
        <v>1448</v>
      </c>
      <c r="E85" s="42" t="s">
        <v>1434</v>
      </c>
    </row>
    <row r="86" spans="1:5" x14ac:dyDescent="0.25">
      <c r="A86" s="41" t="s">
        <v>669</v>
      </c>
      <c r="B86" s="34" t="s">
        <v>1429</v>
      </c>
      <c r="C86" s="34" t="s">
        <v>1432</v>
      </c>
      <c r="D86" s="49" t="s">
        <v>1448</v>
      </c>
      <c r="E86" s="42" t="s">
        <v>1434</v>
      </c>
    </row>
    <row r="87" spans="1:5" x14ac:dyDescent="0.25">
      <c r="A87" s="41" t="s">
        <v>684</v>
      </c>
      <c r="B87" s="34" t="s">
        <v>1429</v>
      </c>
      <c r="C87" s="34" t="s">
        <v>1432</v>
      </c>
      <c r="D87" s="49" t="s">
        <v>1448</v>
      </c>
      <c r="E87" s="42" t="s">
        <v>1434</v>
      </c>
    </row>
    <row r="88" spans="1:5" x14ac:dyDescent="0.25">
      <c r="A88" s="41" t="s">
        <v>688</v>
      </c>
      <c r="B88" s="34" t="s">
        <v>1429</v>
      </c>
      <c r="C88" s="34" t="s">
        <v>1432</v>
      </c>
      <c r="D88" s="49" t="s">
        <v>1448</v>
      </c>
      <c r="E88" s="42" t="s">
        <v>1434</v>
      </c>
    </row>
    <row r="89" spans="1:5" x14ac:dyDescent="0.25">
      <c r="A89" s="41" t="s">
        <v>692</v>
      </c>
      <c r="B89" s="34" t="s">
        <v>1429</v>
      </c>
      <c r="C89" s="34" t="s">
        <v>1435</v>
      </c>
      <c r="D89" s="49" t="s">
        <v>1448</v>
      </c>
      <c r="E89" s="42" t="s">
        <v>1290</v>
      </c>
    </row>
    <row r="90" spans="1:5" x14ac:dyDescent="0.25">
      <c r="A90" s="41" t="s">
        <v>1106</v>
      </c>
      <c r="B90" s="34" t="s">
        <v>1429</v>
      </c>
      <c r="C90" s="34" t="s">
        <v>1432</v>
      </c>
      <c r="D90" s="49" t="s">
        <v>1448</v>
      </c>
      <c r="E90" s="42" t="s">
        <v>1290</v>
      </c>
    </row>
    <row r="91" spans="1:5" x14ac:dyDescent="0.25">
      <c r="A91" s="41" t="s">
        <v>695</v>
      </c>
      <c r="B91" s="34" t="s">
        <v>1429</v>
      </c>
      <c r="C91" s="34" t="s">
        <v>1432</v>
      </c>
      <c r="D91" s="49" t="s">
        <v>1448</v>
      </c>
      <c r="E91" s="42" t="s">
        <v>1290</v>
      </c>
    </row>
    <row r="92" spans="1:5" x14ac:dyDescent="0.25">
      <c r="A92" s="41" t="s">
        <v>702</v>
      </c>
      <c r="B92" s="34" t="s">
        <v>1429</v>
      </c>
      <c r="C92" s="34" t="s">
        <v>1432</v>
      </c>
      <c r="D92" s="49" t="s">
        <v>1448</v>
      </c>
      <c r="E92" s="42" t="s">
        <v>1433</v>
      </c>
    </row>
    <row r="93" spans="1:5" x14ac:dyDescent="0.25">
      <c r="A93" s="41" t="s">
        <v>710</v>
      </c>
      <c r="B93" s="34" t="s">
        <v>1429</v>
      </c>
      <c r="C93" s="34" t="s">
        <v>1432</v>
      </c>
      <c r="D93" s="49" t="s">
        <v>1448</v>
      </c>
      <c r="E93" s="42" t="s">
        <v>1433</v>
      </c>
    </row>
    <row r="94" spans="1:5" x14ac:dyDescent="0.25">
      <c r="A94" s="41" t="s">
        <v>1331</v>
      </c>
      <c r="B94" s="34" t="s">
        <v>1429</v>
      </c>
      <c r="C94" s="34" t="s">
        <v>1430</v>
      </c>
      <c r="D94" s="34" t="s">
        <v>1334</v>
      </c>
      <c r="E94" s="42" t="s">
        <v>1431</v>
      </c>
    </row>
    <row r="95" spans="1:5" x14ac:dyDescent="0.25">
      <c r="A95" s="41" t="s">
        <v>717</v>
      </c>
      <c r="B95" s="34" t="s">
        <v>1429</v>
      </c>
      <c r="C95" s="34" t="s">
        <v>1432</v>
      </c>
      <c r="D95" s="49" t="s">
        <v>1448</v>
      </c>
      <c r="E95" s="42" t="s">
        <v>1437</v>
      </c>
    </row>
    <row r="96" spans="1:5" x14ac:dyDescent="0.25">
      <c r="A96" s="41" t="s">
        <v>720</v>
      </c>
      <c r="B96" s="34" t="s">
        <v>1429</v>
      </c>
      <c r="C96" s="34" t="s">
        <v>1432</v>
      </c>
      <c r="D96" s="49" t="s">
        <v>1448</v>
      </c>
      <c r="E96" s="42" t="s">
        <v>1433</v>
      </c>
    </row>
    <row r="97" spans="1:5" x14ac:dyDescent="0.25">
      <c r="A97" s="41" t="s">
        <v>724</v>
      </c>
      <c r="B97" s="34" t="s">
        <v>1429</v>
      </c>
      <c r="C97" s="34" t="s">
        <v>1432</v>
      </c>
      <c r="D97" s="49" t="s">
        <v>1448</v>
      </c>
      <c r="E97" s="42" t="s">
        <v>1433</v>
      </c>
    </row>
    <row r="98" spans="1:5" x14ac:dyDescent="0.25">
      <c r="A98" s="41" t="s">
        <v>728</v>
      </c>
      <c r="B98" s="34" t="s">
        <v>1429</v>
      </c>
      <c r="C98" s="34" t="s">
        <v>1432</v>
      </c>
      <c r="D98" s="49" t="s">
        <v>1448</v>
      </c>
      <c r="E98" s="42" t="s">
        <v>1434</v>
      </c>
    </row>
    <row r="99" spans="1:5" x14ac:dyDescent="0.25">
      <c r="A99" s="41" t="s">
        <v>731</v>
      </c>
      <c r="B99" s="34" t="s">
        <v>1429</v>
      </c>
      <c r="C99" s="34" t="s">
        <v>1432</v>
      </c>
      <c r="D99" s="49" t="s">
        <v>1448</v>
      </c>
      <c r="E99" s="42" t="s">
        <v>1434</v>
      </c>
    </row>
    <row r="100" spans="1:5" x14ac:dyDescent="0.25">
      <c r="A100" s="41" t="s">
        <v>738</v>
      </c>
      <c r="B100" s="34" t="s">
        <v>1429</v>
      </c>
      <c r="C100" s="34" t="s">
        <v>1432</v>
      </c>
      <c r="D100" s="49" t="s">
        <v>1448</v>
      </c>
      <c r="E100" s="42" t="s">
        <v>1434</v>
      </c>
    </row>
    <row r="101" spans="1:5" x14ac:dyDescent="0.25">
      <c r="A101" s="41" t="s">
        <v>742</v>
      </c>
      <c r="B101" s="34" t="s">
        <v>1429</v>
      </c>
      <c r="C101" s="34" t="s">
        <v>1432</v>
      </c>
      <c r="D101" s="49" t="s">
        <v>1448</v>
      </c>
      <c r="E101" s="42" t="s">
        <v>1434</v>
      </c>
    </row>
    <row r="102" spans="1:5" x14ac:dyDescent="0.25">
      <c r="A102" s="41" t="s">
        <v>745</v>
      </c>
      <c r="B102" s="34" t="s">
        <v>1439</v>
      </c>
      <c r="C102" s="34" t="s">
        <v>1435</v>
      </c>
      <c r="D102" s="49" t="s">
        <v>1448</v>
      </c>
      <c r="E102" s="42" t="s">
        <v>1290</v>
      </c>
    </row>
    <row r="103" spans="1:5" x14ac:dyDescent="0.25">
      <c r="A103" s="41" t="s">
        <v>751</v>
      </c>
      <c r="B103" s="34" t="s">
        <v>1439</v>
      </c>
      <c r="C103" s="34" t="s">
        <v>1435</v>
      </c>
      <c r="D103" s="49" t="s">
        <v>1448</v>
      </c>
      <c r="E103" s="42" t="s">
        <v>1290</v>
      </c>
    </row>
    <row r="104" spans="1:5" x14ac:dyDescent="0.25">
      <c r="A104" s="41" t="s">
        <v>754</v>
      </c>
      <c r="B104" s="34" t="s">
        <v>1429</v>
      </c>
      <c r="C104" s="34" t="s">
        <v>1435</v>
      </c>
      <c r="D104" s="49" t="s">
        <v>1448</v>
      </c>
      <c r="E104" s="42" t="s">
        <v>1436</v>
      </c>
    </row>
    <row r="105" spans="1:5" x14ac:dyDescent="0.25">
      <c r="A105" s="41" t="s">
        <v>1279</v>
      </c>
      <c r="B105" s="34" t="s">
        <v>1429</v>
      </c>
      <c r="C105" s="34" t="s">
        <v>1430</v>
      </c>
      <c r="D105" s="34" t="s">
        <v>1269</v>
      </c>
      <c r="E105" s="42" t="s">
        <v>1431</v>
      </c>
    </row>
    <row r="106" spans="1:5" x14ac:dyDescent="0.25">
      <c r="A106" s="41" t="s">
        <v>1284</v>
      </c>
      <c r="B106" s="34" t="s">
        <v>1429</v>
      </c>
      <c r="C106" s="34" t="s">
        <v>1430</v>
      </c>
      <c r="D106" s="34" t="s">
        <v>1253</v>
      </c>
      <c r="E106" s="42" t="s">
        <v>1431</v>
      </c>
    </row>
    <row r="107" spans="1:5" x14ac:dyDescent="0.25">
      <c r="A107" s="41" t="s">
        <v>756</v>
      </c>
      <c r="B107" s="34" t="s">
        <v>1439</v>
      </c>
      <c r="C107" s="34" t="s">
        <v>1435</v>
      </c>
      <c r="D107" s="49" t="s">
        <v>1448</v>
      </c>
      <c r="E107" s="42" t="s">
        <v>1290</v>
      </c>
    </row>
    <row r="108" spans="1:5" x14ac:dyDescent="0.25">
      <c r="A108" s="41" t="s">
        <v>760</v>
      </c>
      <c r="B108" s="34" t="s">
        <v>1429</v>
      </c>
      <c r="C108" s="34" t="s">
        <v>1435</v>
      </c>
      <c r="D108" s="49" t="s">
        <v>1448</v>
      </c>
      <c r="E108" s="42" t="s">
        <v>1436</v>
      </c>
    </row>
    <row r="109" spans="1:5" x14ac:dyDescent="0.25">
      <c r="A109" s="41" t="s">
        <v>765</v>
      </c>
      <c r="B109" s="34" t="s">
        <v>1429</v>
      </c>
      <c r="C109" s="34" t="s">
        <v>1432</v>
      </c>
      <c r="D109" s="49" t="s">
        <v>1448</v>
      </c>
      <c r="E109" s="42" t="s">
        <v>1290</v>
      </c>
    </row>
    <row r="110" spans="1:5" x14ac:dyDescent="0.25">
      <c r="A110" s="41" t="s">
        <v>769</v>
      </c>
      <c r="B110" s="34" t="s">
        <v>1429</v>
      </c>
      <c r="C110" s="34" t="s">
        <v>1432</v>
      </c>
      <c r="D110" s="49" t="s">
        <v>1448</v>
      </c>
      <c r="E110" s="42" t="s">
        <v>1290</v>
      </c>
    </row>
    <row r="111" spans="1:5" x14ac:dyDescent="0.25">
      <c r="A111" s="41" t="s">
        <v>773</v>
      </c>
      <c r="B111" s="34" t="s">
        <v>1429</v>
      </c>
      <c r="C111" s="34" t="s">
        <v>1432</v>
      </c>
      <c r="D111" s="49" t="s">
        <v>1448</v>
      </c>
      <c r="E111" s="42" t="s">
        <v>1433</v>
      </c>
    </row>
    <row r="112" spans="1:5" x14ac:dyDescent="0.25">
      <c r="A112" s="41" t="s">
        <v>777</v>
      </c>
      <c r="B112" s="34" t="s">
        <v>1429</v>
      </c>
      <c r="C112" s="34" t="s">
        <v>1432</v>
      </c>
      <c r="D112" s="49" t="s">
        <v>1448</v>
      </c>
      <c r="E112" s="42" t="s">
        <v>1290</v>
      </c>
    </row>
    <row r="113" spans="1:5" x14ac:dyDescent="0.25">
      <c r="A113" s="41" t="s">
        <v>781</v>
      </c>
      <c r="B113" s="34" t="s">
        <v>1429</v>
      </c>
      <c r="C113" s="34" t="s">
        <v>1432</v>
      </c>
      <c r="D113" s="49" t="s">
        <v>1448</v>
      </c>
      <c r="E113" s="42" t="s">
        <v>1433</v>
      </c>
    </row>
    <row r="114" spans="1:5" x14ac:dyDescent="0.25">
      <c r="A114" s="41" t="s">
        <v>791</v>
      </c>
      <c r="B114" s="34" t="s">
        <v>1429</v>
      </c>
      <c r="C114" s="34" t="s">
        <v>1432</v>
      </c>
      <c r="D114" s="49" t="s">
        <v>1448</v>
      </c>
      <c r="E114" s="42" t="s">
        <v>1434</v>
      </c>
    </row>
    <row r="115" spans="1:5" x14ac:dyDescent="0.25">
      <c r="A115" s="41" t="s">
        <v>795</v>
      </c>
      <c r="B115" s="34" t="s">
        <v>1429</v>
      </c>
      <c r="C115" s="34" t="s">
        <v>1432</v>
      </c>
      <c r="D115" s="49" t="s">
        <v>1448</v>
      </c>
      <c r="E115" s="42" t="s">
        <v>1433</v>
      </c>
    </row>
    <row r="116" spans="1:5" x14ac:dyDescent="0.25">
      <c r="A116" s="41" t="s">
        <v>799</v>
      </c>
      <c r="B116" s="34" t="s">
        <v>1429</v>
      </c>
      <c r="C116" s="34" t="s">
        <v>1432</v>
      </c>
      <c r="D116" s="49" t="s">
        <v>1448</v>
      </c>
      <c r="E116" s="42" t="s">
        <v>1436</v>
      </c>
    </row>
    <row r="117" spans="1:5" x14ac:dyDescent="0.25">
      <c r="A117" s="41" t="s">
        <v>1367</v>
      </c>
      <c r="B117" s="34" t="s">
        <v>1440</v>
      </c>
      <c r="C117" s="34" t="s">
        <v>1430</v>
      </c>
      <c r="D117" s="34" t="s">
        <v>1263</v>
      </c>
      <c r="E117" s="42" t="s">
        <v>1431</v>
      </c>
    </row>
    <row r="118" spans="1:5" x14ac:dyDescent="0.25">
      <c r="A118" s="41" t="s">
        <v>803</v>
      </c>
      <c r="B118" s="34" t="s">
        <v>1429</v>
      </c>
      <c r="C118" s="34" t="s">
        <v>1432</v>
      </c>
      <c r="D118" s="49" t="s">
        <v>1448</v>
      </c>
      <c r="E118" s="42" t="s">
        <v>1434</v>
      </c>
    </row>
    <row r="119" spans="1:5" x14ac:dyDescent="0.25">
      <c r="A119" s="41" t="s">
        <v>807</v>
      </c>
      <c r="B119" s="34" t="s">
        <v>1429</v>
      </c>
      <c r="C119" s="34" t="s">
        <v>1432</v>
      </c>
      <c r="D119" s="49" t="s">
        <v>1448</v>
      </c>
      <c r="E119" s="42" t="s">
        <v>1433</v>
      </c>
    </row>
    <row r="120" spans="1:5" x14ac:dyDescent="0.25">
      <c r="A120" s="41" t="s">
        <v>817</v>
      </c>
      <c r="B120" s="34" t="s">
        <v>1429</v>
      </c>
      <c r="C120" s="34" t="s">
        <v>1432</v>
      </c>
      <c r="D120" s="49" t="s">
        <v>1448</v>
      </c>
      <c r="E120" s="42" t="s">
        <v>1434</v>
      </c>
    </row>
    <row r="121" spans="1:5" x14ac:dyDescent="0.25">
      <c r="A121" s="41" t="s">
        <v>821</v>
      </c>
      <c r="B121" s="34" t="s">
        <v>1429</v>
      </c>
      <c r="C121" s="34" t="s">
        <v>1432</v>
      </c>
      <c r="D121" s="49" t="s">
        <v>1448</v>
      </c>
      <c r="E121" s="42" t="s">
        <v>1434</v>
      </c>
    </row>
    <row r="122" spans="1:5" x14ac:dyDescent="0.25">
      <c r="A122" s="41" t="s">
        <v>825</v>
      </c>
      <c r="B122" s="34" t="s">
        <v>1429</v>
      </c>
      <c r="C122" s="34" t="s">
        <v>1435</v>
      </c>
      <c r="D122" s="49" t="s">
        <v>1448</v>
      </c>
      <c r="E122" s="42" t="s">
        <v>1434</v>
      </c>
    </row>
    <row r="123" spans="1:5" x14ac:dyDescent="0.25">
      <c r="A123" s="41" t="s">
        <v>828</v>
      </c>
      <c r="B123" s="34" t="s">
        <v>1429</v>
      </c>
      <c r="C123" s="34" t="s">
        <v>1432</v>
      </c>
      <c r="D123" s="49" t="s">
        <v>1448</v>
      </c>
      <c r="E123" s="42" t="s">
        <v>1434</v>
      </c>
    </row>
    <row r="124" spans="1:5" x14ac:dyDescent="0.25">
      <c r="A124" s="41" t="s">
        <v>834</v>
      </c>
      <c r="B124" s="34" t="s">
        <v>1429</v>
      </c>
      <c r="C124" s="34" t="s">
        <v>1432</v>
      </c>
      <c r="D124" s="49" t="s">
        <v>1448</v>
      </c>
      <c r="E124" s="42" t="s">
        <v>1434</v>
      </c>
    </row>
    <row r="125" spans="1:5" x14ac:dyDescent="0.25">
      <c r="A125" s="41" t="s">
        <v>838</v>
      </c>
      <c r="B125" s="34" t="s">
        <v>1429</v>
      </c>
      <c r="C125" s="34" t="s">
        <v>1432</v>
      </c>
      <c r="D125" s="49" t="s">
        <v>1448</v>
      </c>
      <c r="E125" s="42" t="s">
        <v>1434</v>
      </c>
    </row>
    <row r="126" spans="1:5" x14ac:dyDescent="0.25">
      <c r="A126" s="41" t="s">
        <v>840</v>
      </c>
      <c r="B126" s="34" t="s">
        <v>1429</v>
      </c>
      <c r="C126" s="34" t="s">
        <v>1435</v>
      </c>
      <c r="D126" s="49" t="s">
        <v>1448</v>
      </c>
      <c r="E126" s="42" t="s">
        <v>1434</v>
      </c>
    </row>
    <row r="127" spans="1:5" x14ac:dyDescent="0.25">
      <c r="A127" s="41" t="s">
        <v>1338</v>
      </c>
      <c r="B127" s="34" t="s">
        <v>1429</v>
      </c>
      <c r="C127" s="34" t="s">
        <v>1430</v>
      </c>
      <c r="D127" s="34" t="s">
        <v>1263</v>
      </c>
      <c r="E127" s="42" t="s">
        <v>1431</v>
      </c>
    </row>
    <row r="128" spans="1:5" x14ac:dyDescent="0.25">
      <c r="A128" s="41" t="s">
        <v>847</v>
      </c>
      <c r="B128" s="34" t="s">
        <v>1429</v>
      </c>
      <c r="C128" s="34" t="s">
        <v>1432</v>
      </c>
      <c r="D128" s="49" t="s">
        <v>1448</v>
      </c>
      <c r="E128" s="42" t="s">
        <v>1434</v>
      </c>
    </row>
    <row r="129" spans="1:5" x14ac:dyDescent="0.25">
      <c r="A129" s="41" t="s">
        <v>851</v>
      </c>
      <c r="B129" s="34" t="s">
        <v>1429</v>
      </c>
      <c r="C129" s="34" t="s">
        <v>1432</v>
      </c>
      <c r="D129" s="49" t="s">
        <v>1448</v>
      </c>
      <c r="E129" s="42" t="s">
        <v>1434</v>
      </c>
    </row>
    <row r="130" spans="1:5" x14ac:dyDescent="0.25">
      <c r="A130" s="41" t="s">
        <v>853</v>
      </c>
      <c r="B130" s="34" t="s">
        <v>1429</v>
      </c>
      <c r="C130" s="34" t="s">
        <v>1432</v>
      </c>
      <c r="D130" s="49" t="s">
        <v>1448</v>
      </c>
      <c r="E130" s="42" t="s">
        <v>1434</v>
      </c>
    </row>
    <row r="131" spans="1:5" x14ac:dyDescent="0.25">
      <c r="A131" s="41" t="s">
        <v>857</v>
      </c>
      <c r="B131" s="34" t="s">
        <v>1429</v>
      </c>
      <c r="C131" s="34" t="s">
        <v>1432</v>
      </c>
      <c r="D131" s="49" t="s">
        <v>1448</v>
      </c>
      <c r="E131" s="42" t="s">
        <v>1433</v>
      </c>
    </row>
    <row r="132" spans="1:5" x14ac:dyDescent="0.25">
      <c r="A132" s="41" t="s">
        <v>861</v>
      </c>
      <c r="B132" s="34" t="s">
        <v>1429</v>
      </c>
      <c r="C132" s="34" t="s">
        <v>1432</v>
      </c>
      <c r="D132" s="49" t="s">
        <v>1448</v>
      </c>
      <c r="E132" s="42" t="s">
        <v>1434</v>
      </c>
    </row>
    <row r="133" spans="1:5" x14ac:dyDescent="0.25">
      <c r="A133" s="41" t="s">
        <v>864</v>
      </c>
      <c r="B133" s="34" t="s">
        <v>1429</v>
      </c>
      <c r="C133" s="34" t="s">
        <v>1432</v>
      </c>
      <c r="D133" s="49" t="s">
        <v>1448</v>
      </c>
      <c r="E133" s="42" t="s">
        <v>1434</v>
      </c>
    </row>
    <row r="134" spans="1:5" x14ac:dyDescent="0.25">
      <c r="A134" s="41" t="s">
        <v>1294</v>
      </c>
      <c r="B134" s="34" t="s">
        <v>1429</v>
      </c>
      <c r="C134" s="34" t="s">
        <v>1430</v>
      </c>
      <c r="D134" s="34" t="s">
        <v>1263</v>
      </c>
      <c r="E134" s="42" t="s">
        <v>1431</v>
      </c>
    </row>
    <row r="135" spans="1:5" x14ac:dyDescent="0.25">
      <c r="A135" s="41" t="s">
        <v>1388</v>
      </c>
      <c r="B135" s="34" t="s">
        <v>1429</v>
      </c>
      <c r="C135" s="34" t="s">
        <v>1430</v>
      </c>
      <c r="D135" s="34" t="s">
        <v>1334</v>
      </c>
      <c r="E135" s="42" t="s">
        <v>1431</v>
      </c>
    </row>
    <row r="136" spans="1:5" x14ac:dyDescent="0.25">
      <c r="A136" s="41" t="s">
        <v>867</v>
      </c>
      <c r="B136" s="34" t="s">
        <v>1429</v>
      </c>
      <c r="C136" s="34" t="s">
        <v>1432</v>
      </c>
      <c r="D136" s="49" t="s">
        <v>1448</v>
      </c>
      <c r="E136" s="42" t="s">
        <v>1290</v>
      </c>
    </row>
    <row r="137" spans="1:5" x14ac:dyDescent="0.25">
      <c r="A137" s="41" t="s">
        <v>874</v>
      </c>
      <c r="B137" s="34" t="s">
        <v>1429</v>
      </c>
      <c r="C137" s="34" t="s">
        <v>1432</v>
      </c>
      <c r="D137" s="49" t="s">
        <v>1448</v>
      </c>
      <c r="E137" s="42" t="s">
        <v>1434</v>
      </c>
    </row>
    <row r="138" spans="1:5" x14ac:dyDescent="0.25">
      <c r="A138" s="41" t="s">
        <v>881</v>
      </c>
      <c r="B138" s="34" t="s">
        <v>1429</v>
      </c>
      <c r="C138" s="34" t="s">
        <v>1432</v>
      </c>
      <c r="D138" s="49" t="s">
        <v>1448</v>
      </c>
      <c r="E138" s="42" t="s">
        <v>1290</v>
      </c>
    </row>
    <row r="139" spans="1:5" x14ac:dyDescent="0.25">
      <c r="A139" s="41" t="s">
        <v>1344</v>
      </c>
      <c r="B139" s="34" t="s">
        <v>1429</v>
      </c>
      <c r="C139" s="34" t="s">
        <v>1430</v>
      </c>
      <c r="D139" s="34" t="s">
        <v>1334</v>
      </c>
      <c r="E139" s="42" t="s">
        <v>1431</v>
      </c>
    </row>
    <row r="140" spans="1:5" x14ac:dyDescent="0.25">
      <c r="A140" s="41" t="s">
        <v>525</v>
      </c>
      <c r="B140" s="34" t="s">
        <v>1429</v>
      </c>
      <c r="C140" s="34" t="s">
        <v>1435</v>
      </c>
      <c r="D140" s="49" t="s">
        <v>1448</v>
      </c>
      <c r="E140" s="42" t="s">
        <v>1436</v>
      </c>
    </row>
    <row r="141" spans="1:5" x14ac:dyDescent="0.25">
      <c r="A141" s="41" t="s">
        <v>896</v>
      </c>
      <c r="B141" s="34" t="s">
        <v>1429</v>
      </c>
      <c r="C141" s="34" t="s">
        <v>1432</v>
      </c>
      <c r="D141" s="49" t="s">
        <v>1448</v>
      </c>
      <c r="E141" s="42" t="s">
        <v>1437</v>
      </c>
    </row>
    <row r="142" spans="1:5" x14ac:dyDescent="0.25">
      <c r="A142" s="41" t="s">
        <v>903</v>
      </c>
      <c r="B142" s="34" t="s">
        <v>1429</v>
      </c>
      <c r="C142" s="34" t="s">
        <v>1435</v>
      </c>
      <c r="D142" s="49" t="s">
        <v>1448</v>
      </c>
      <c r="E142" s="42" t="s">
        <v>1290</v>
      </c>
    </row>
    <row r="143" spans="1:5" x14ac:dyDescent="0.25">
      <c r="A143" s="41" t="s">
        <v>906</v>
      </c>
      <c r="B143" s="34" t="s">
        <v>1429</v>
      </c>
      <c r="C143" s="34" t="s">
        <v>1432</v>
      </c>
      <c r="D143" s="49" t="s">
        <v>1448</v>
      </c>
      <c r="E143" s="42" t="s">
        <v>1433</v>
      </c>
    </row>
    <row r="144" spans="1:5" x14ac:dyDescent="0.25">
      <c r="A144" s="41" t="s">
        <v>1393</v>
      </c>
      <c r="B144" s="34" t="s">
        <v>1429</v>
      </c>
      <c r="C144" s="34" t="s">
        <v>1430</v>
      </c>
      <c r="D144" s="34" t="s">
        <v>1334</v>
      </c>
      <c r="E144" s="42" t="s">
        <v>1431</v>
      </c>
    </row>
    <row r="145" spans="1:5" x14ac:dyDescent="0.25">
      <c r="A145" s="41" t="s">
        <v>914</v>
      </c>
      <c r="B145" s="34" t="s">
        <v>1429</v>
      </c>
      <c r="C145" s="34" t="s">
        <v>1432</v>
      </c>
      <c r="D145" s="49" t="s">
        <v>1448</v>
      </c>
      <c r="E145" s="42" t="s">
        <v>1290</v>
      </c>
    </row>
    <row r="146" spans="1:5" x14ac:dyDescent="0.25">
      <c r="A146" s="41" t="s">
        <v>917</v>
      </c>
      <c r="B146" s="34" t="s">
        <v>1429</v>
      </c>
      <c r="C146" s="34" t="s">
        <v>1432</v>
      </c>
      <c r="D146" s="49" t="s">
        <v>1448</v>
      </c>
      <c r="E146" s="42" t="s">
        <v>1290</v>
      </c>
    </row>
    <row r="147" spans="1:5" x14ac:dyDescent="0.25">
      <c r="A147" s="41" t="s">
        <v>924</v>
      </c>
      <c r="B147" s="34" t="s">
        <v>1429</v>
      </c>
      <c r="C147" s="34" t="s">
        <v>1432</v>
      </c>
      <c r="D147" s="49" t="s">
        <v>1448</v>
      </c>
      <c r="E147" s="42" t="s">
        <v>1434</v>
      </c>
    </row>
    <row r="148" spans="1:5" x14ac:dyDescent="0.25">
      <c r="A148" s="41" t="s">
        <v>927</v>
      </c>
      <c r="B148" s="34" t="s">
        <v>1429</v>
      </c>
      <c r="C148" s="34" t="s">
        <v>1432</v>
      </c>
      <c r="D148" s="49" t="s">
        <v>1448</v>
      </c>
      <c r="E148" s="42" t="s">
        <v>1434</v>
      </c>
    </row>
    <row r="149" spans="1:5" x14ac:dyDescent="0.25">
      <c r="A149" s="41" t="s">
        <v>931</v>
      </c>
      <c r="B149" s="34" t="s">
        <v>1429</v>
      </c>
      <c r="C149" s="34" t="s">
        <v>1432</v>
      </c>
      <c r="D149" s="49" t="s">
        <v>1448</v>
      </c>
      <c r="E149" s="42" t="s">
        <v>1437</v>
      </c>
    </row>
    <row r="150" spans="1:5" x14ac:dyDescent="0.25">
      <c r="A150" s="41" t="s">
        <v>935</v>
      </c>
      <c r="B150" s="34" t="s">
        <v>1429</v>
      </c>
      <c r="C150" s="34" t="s">
        <v>1432</v>
      </c>
      <c r="D150" s="49" t="s">
        <v>1448</v>
      </c>
      <c r="E150" s="42" t="s">
        <v>1290</v>
      </c>
    </row>
    <row r="151" spans="1:5" x14ac:dyDescent="0.25">
      <c r="A151" s="41" t="s">
        <v>939</v>
      </c>
      <c r="B151" s="34" t="s">
        <v>1429</v>
      </c>
      <c r="C151" s="34" t="s">
        <v>1432</v>
      </c>
      <c r="D151" s="49" t="s">
        <v>1448</v>
      </c>
      <c r="E151" s="42" t="s">
        <v>1433</v>
      </c>
    </row>
    <row r="152" spans="1:5" x14ac:dyDescent="0.25">
      <c r="A152" s="41" t="s">
        <v>943</v>
      </c>
      <c r="B152" s="34" t="s">
        <v>1429</v>
      </c>
      <c r="C152" s="34" t="s">
        <v>1432</v>
      </c>
      <c r="D152" s="49" t="s">
        <v>1448</v>
      </c>
      <c r="E152" s="42" t="s">
        <v>1433</v>
      </c>
    </row>
    <row r="153" spans="1:5" x14ac:dyDescent="0.25">
      <c r="A153" s="41" t="s">
        <v>950</v>
      </c>
      <c r="B153" s="34" t="s">
        <v>1429</v>
      </c>
      <c r="C153" s="34" t="s">
        <v>1432</v>
      </c>
      <c r="D153" s="49" t="s">
        <v>1448</v>
      </c>
      <c r="E153" s="42" t="s">
        <v>1290</v>
      </c>
    </row>
    <row r="154" spans="1:5" x14ac:dyDescent="0.25">
      <c r="A154" s="41" t="s">
        <v>957</v>
      </c>
      <c r="B154" s="34" t="s">
        <v>1429</v>
      </c>
      <c r="C154" s="34" t="s">
        <v>1432</v>
      </c>
      <c r="D154" s="49" t="s">
        <v>1448</v>
      </c>
      <c r="E154" s="42" t="s">
        <v>1436</v>
      </c>
    </row>
    <row r="155" spans="1:5" x14ac:dyDescent="0.25">
      <c r="A155" s="41" t="s">
        <v>964</v>
      </c>
      <c r="B155" s="34" t="s">
        <v>1429</v>
      </c>
      <c r="C155" s="34" t="s">
        <v>1432</v>
      </c>
      <c r="D155" s="49" t="s">
        <v>1448</v>
      </c>
      <c r="E155" s="42" t="s">
        <v>1290</v>
      </c>
    </row>
    <row r="156" spans="1:5" x14ac:dyDescent="0.25">
      <c r="A156" s="41" t="s">
        <v>967</v>
      </c>
      <c r="B156" s="34" t="s">
        <v>1429</v>
      </c>
      <c r="C156" s="34" t="s">
        <v>1432</v>
      </c>
      <c r="D156" s="49" t="s">
        <v>1448</v>
      </c>
      <c r="E156" s="42" t="s">
        <v>1433</v>
      </c>
    </row>
    <row r="157" spans="1:5" x14ac:dyDescent="0.25">
      <c r="A157" s="41" t="s">
        <v>970</v>
      </c>
      <c r="B157" s="34" t="s">
        <v>1429</v>
      </c>
      <c r="C157" s="34" t="s">
        <v>1432</v>
      </c>
      <c r="D157" s="49" t="s">
        <v>1448</v>
      </c>
      <c r="E157" s="42" t="s">
        <v>1434</v>
      </c>
    </row>
    <row r="158" spans="1:5" x14ac:dyDescent="0.25">
      <c r="A158" s="41" t="s">
        <v>973</v>
      </c>
      <c r="B158" s="34" t="s">
        <v>1429</v>
      </c>
      <c r="C158" s="34" t="s">
        <v>1432</v>
      </c>
      <c r="D158" s="49" t="s">
        <v>1448</v>
      </c>
      <c r="E158" s="42" t="s">
        <v>1434</v>
      </c>
    </row>
    <row r="159" spans="1:5" x14ac:dyDescent="0.25">
      <c r="A159" s="41" t="s">
        <v>980</v>
      </c>
      <c r="B159" s="34" t="s">
        <v>1429</v>
      </c>
      <c r="C159" s="34" t="s">
        <v>1432</v>
      </c>
      <c r="D159" s="49" t="s">
        <v>1448</v>
      </c>
      <c r="E159" s="42" t="s">
        <v>1433</v>
      </c>
    </row>
    <row r="160" spans="1:5" x14ac:dyDescent="0.25">
      <c r="A160" s="41" t="s">
        <v>983</v>
      </c>
      <c r="B160" s="34" t="s">
        <v>1429</v>
      </c>
      <c r="C160" s="34" t="s">
        <v>1432</v>
      </c>
      <c r="D160" s="49" t="s">
        <v>1448</v>
      </c>
      <c r="E160" s="42" t="s">
        <v>1290</v>
      </c>
    </row>
    <row r="161" spans="1:5" x14ac:dyDescent="0.25">
      <c r="A161" s="41" t="s">
        <v>987</v>
      </c>
      <c r="B161" s="34" t="s">
        <v>1429</v>
      </c>
      <c r="C161" s="34" t="s">
        <v>1432</v>
      </c>
      <c r="D161" s="49" t="s">
        <v>1448</v>
      </c>
      <c r="E161" s="42" t="s">
        <v>1290</v>
      </c>
    </row>
    <row r="162" spans="1:5" x14ac:dyDescent="0.25">
      <c r="A162" s="41" t="s">
        <v>994</v>
      </c>
      <c r="B162" s="34" t="s">
        <v>1429</v>
      </c>
      <c r="C162" s="34" t="s">
        <v>1432</v>
      </c>
      <c r="D162" s="49" t="s">
        <v>1448</v>
      </c>
      <c r="E162" s="42" t="s">
        <v>1290</v>
      </c>
    </row>
    <row r="163" spans="1:5" x14ac:dyDescent="0.25">
      <c r="A163" s="41" t="s">
        <v>758</v>
      </c>
      <c r="B163" s="34" t="s">
        <v>1439</v>
      </c>
      <c r="C163" s="34" t="s">
        <v>1435</v>
      </c>
      <c r="D163" s="49" t="s">
        <v>1448</v>
      </c>
      <c r="E163" s="42" t="s">
        <v>1290</v>
      </c>
    </row>
    <row r="164" spans="1:5" x14ac:dyDescent="0.25">
      <c r="A164" s="41" t="s">
        <v>1000</v>
      </c>
      <c r="B164" s="34" t="s">
        <v>1429</v>
      </c>
      <c r="C164" s="34" t="s">
        <v>1432</v>
      </c>
      <c r="D164" s="49" t="s">
        <v>1448</v>
      </c>
      <c r="E164" s="42" t="s">
        <v>1290</v>
      </c>
    </row>
    <row r="165" spans="1:5" x14ac:dyDescent="0.25">
      <c r="A165" s="41" t="s">
        <v>1003</v>
      </c>
      <c r="B165" s="34" t="s">
        <v>1429</v>
      </c>
      <c r="C165" s="34" t="s">
        <v>1432</v>
      </c>
      <c r="D165" s="49" t="s">
        <v>1448</v>
      </c>
      <c r="E165" s="42" t="s">
        <v>1434</v>
      </c>
    </row>
    <row r="166" spans="1:5" x14ac:dyDescent="0.25">
      <c r="A166" s="41" t="s">
        <v>1014</v>
      </c>
      <c r="B166" s="34" t="s">
        <v>1429</v>
      </c>
      <c r="C166" s="34" t="s">
        <v>1432</v>
      </c>
      <c r="D166" s="49" t="s">
        <v>1448</v>
      </c>
      <c r="E166" s="42" t="s">
        <v>1290</v>
      </c>
    </row>
    <row r="167" spans="1:5" x14ac:dyDescent="0.25">
      <c r="A167" s="41" t="s">
        <v>1017</v>
      </c>
      <c r="B167" s="34" t="s">
        <v>1429</v>
      </c>
      <c r="C167" s="34" t="s">
        <v>1432</v>
      </c>
      <c r="D167" s="49" t="s">
        <v>1448</v>
      </c>
      <c r="E167" s="42" t="s">
        <v>1434</v>
      </c>
    </row>
    <row r="168" spans="1:5" x14ac:dyDescent="0.25">
      <c r="A168" s="41" t="s">
        <v>1024</v>
      </c>
      <c r="B168" s="34" t="s">
        <v>1429</v>
      </c>
      <c r="C168" s="34" t="s">
        <v>1432</v>
      </c>
      <c r="D168" s="49" t="s">
        <v>1448</v>
      </c>
      <c r="E168" s="42" t="s">
        <v>1434</v>
      </c>
    </row>
    <row r="169" spans="1:5" x14ac:dyDescent="0.25">
      <c r="A169" s="41" t="s">
        <v>1027</v>
      </c>
      <c r="B169" s="34" t="s">
        <v>1429</v>
      </c>
      <c r="C169" s="34" t="s">
        <v>1432</v>
      </c>
      <c r="D169" s="49" t="s">
        <v>1448</v>
      </c>
      <c r="E169" s="42" t="s">
        <v>1434</v>
      </c>
    </row>
    <row r="170" spans="1:5" x14ac:dyDescent="0.25">
      <c r="A170" s="41" t="s">
        <v>1035</v>
      </c>
      <c r="B170" s="34" t="s">
        <v>1429</v>
      </c>
      <c r="C170" s="34" t="s">
        <v>1432</v>
      </c>
      <c r="D170" s="49" t="s">
        <v>1448</v>
      </c>
      <c r="E170" s="42" t="s">
        <v>1434</v>
      </c>
    </row>
    <row r="171" spans="1:5" x14ac:dyDescent="0.25">
      <c r="A171" s="41" t="s">
        <v>1041</v>
      </c>
      <c r="B171" s="34" t="s">
        <v>1429</v>
      </c>
      <c r="C171" s="34" t="s">
        <v>1432</v>
      </c>
      <c r="D171" s="49" t="s">
        <v>1448</v>
      </c>
      <c r="E171" s="42" t="s">
        <v>1433</v>
      </c>
    </row>
    <row r="172" spans="1:5" x14ac:dyDescent="0.25">
      <c r="A172" s="41" t="s">
        <v>1045</v>
      </c>
      <c r="B172" s="34" t="s">
        <v>1429</v>
      </c>
      <c r="C172" s="34" t="s">
        <v>1432</v>
      </c>
      <c r="D172" s="49" t="s">
        <v>1448</v>
      </c>
      <c r="E172" s="42" t="s">
        <v>1433</v>
      </c>
    </row>
    <row r="173" spans="1:5" x14ac:dyDescent="0.25">
      <c r="A173" s="41" t="s">
        <v>1055</v>
      </c>
      <c r="B173" s="34" t="s">
        <v>1429</v>
      </c>
      <c r="C173" s="34" t="s">
        <v>1432</v>
      </c>
      <c r="D173" s="49" t="s">
        <v>1448</v>
      </c>
      <c r="E173" s="42" t="s">
        <v>1434</v>
      </c>
    </row>
    <row r="174" spans="1:5" x14ac:dyDescent="0.25">
      <c r="A174" s="41" t="s">
        <v>1061</v>
      </c>
      <c r="B174" s="34" t="s">
        <v>1429</v>
      </c>
      <c r="C174" s="34" t="s">
        <v>1432</v>
      </c>
      <c r="D174" s="49" t="s">
        <v>1448</v>
      </c>
      <c r="E174" s="42" t="s">
        <v>1290</v>
      </c>
    </row>
    <row r="175" spans="1:5" x14ac:dyDescent="0.25">
      <c r="A175" s="41" t="s">
        <v>1069</v>
      </c>
      <c r="B175" s="34" t="s">
        <v>1429</v>
      </c>
      <c r="C175" s="34" t="s">
        <v>1432</v>
      </c>
      <c r="D175" s="49" t="s">
        <v>1448</v>
      </c>
      <c r="E175" s="42" t="s">
        <v>1434</v>
      </c>
    </row>
    <row r="176" spans="1:5" x14ac:dyDescent="0.25">
      <c r="A176" s="41" t="s">
        <v>1260</v>
      </c>
      <c r="B176" s="34" t="s">
        <v>1429</v>
      </c>
      <c r="C176" s="34" t="s">
        <v>1430</v>
      </c>
      <c r="D176" s="34" t="s">
        <v>1263</v>
      </c>
      <c r="E176" s="42" t="s">
        <v>1431</v>
      </c>
    </row>
    <row r="177" spans="1:5" x14ac:dyDescent="0.25">
      <c r="A177" s="41" t="s">
        <v>1267</v>
      </c>
      <c r="B177" s="34" t="s">
        <v>1429</v>
      </c>
      <c r="C177" s="34" t="s">
        <v>1430</v>
      </c>
      <c r="D177" s="34" t="s">
        <v>1269</v>
      </c>
      <c r="E177" s="42" t="s">
        <v>1431</v>
      </c>
    </row>
    <row r="178" spans="1:5" x14ac:dyDescent="0.25">
      <c r="A178" s="41" t="s">
        <v>1079</v>
      </c>
      <c r="B178" s="34" t="s">
        <v>1441</v>
      </c>
      <c r="C178" s="34" t="s">
        <v>1432</v>
      </c>
      <c r="D178" s="49" t="s">
        <v>1448</v>
      </c>
      <c r="E178" s="42" t="s">
        <v>1290</v>
      </c>
    </row>
    <row r="179" spans="1:5" x14ac:dyDescent="0.25">
      <c r="A179" s="41" t="s">
        <v>1076</v>
      </c>
      <c r="B179" s="34" t="s">
        <v>1429</v>
      </c>
      <c r="C179" s="34" t="s">
        <v>1435</v>
      </c>
      <c r="D179" s="49" t="s">
        <v>1448</v>
      </c>
      <c r="E179" s="42" t="s">
        <v>1434</v>
      </c>
    </row>
    <row r="180" spans="1:5" x14ac:dyDescent="0.25">
      <c r="A180" s="41" t="s">
        <v>1084</v>
      </c>
      <c r="B180" s="34" t="s">
        <v>1429</v>
      </c>
      <c r="C180" s="34" t="s">
        <v>1435</v>
      </c>
      <c r="D180" s="49" t="s">
        <v>1448</v>
      </c>
      <c r="E180" s="42" t="s">
        <v>1436</v>
      </c>
    </row>
    <row r="181" spans="1:5" x14ac:dyDescent="0.25">
      <c r="A181" s="41" t="s">
        <v>1090</v>
      </c>
      <c r="B181" s="34" t="s">
        <v>1429</v>
      </c>
      <c r="C181" s="34" t="s">
        <v>1432</v>
      </c>
      <c r="D181" s="49" t="s">
        <v>1448</v>
      </c>
      <c r="E181" s="42" t="s">
        <v>1433</v>
      </c>
    </row>
    <row r="182" spans="1:5" x14ac:dyDescent="0.25">
      <c r="A182" s="41" t="s">
        <v>1094</v>
      </c>
      <c r="B182" s="34" t="s">
        <v>1429</v>
      </c>
      <c r="C182" s="34" t="s">
        <v>1432</v>
      </c>
      <c r="D182" s="49" t="s">
        <v>1448</v>
      </c>
      <c r="E182" s="42" t="s">
        <v>1433</v>
      </c>
    </row>
    <row r="183" spans="1:5" x14ac:dyDescent="0.25">
      <c r="A183" s="41" t="s">
        <v>1112</v>
      </c>
      <c r="B183" s="34" t="s">
        <v>1429</v>
      </c>
      <c r="C183" s="34" t="s">
        <v>1432</v>
      </c>
      <c r="D183" s="49" t="s">
        <v>1448</v>
      </c>
      <c r="E183" s="42" t="s">
        <v>1434</v>
      </c>
    </row>
    <row r="184" spans="1:5" x14ac:dyDescent="0.25">
      <c r="A184" s="41" t="s">
        <v>1115</v>
      </c>
      <c r="B184" s="34" t="s">
        <v>1429</v>
      </c>
      <c r="C184" s="34" t="s">
        <v>1432</v>
      </c>
      <c r="D184" s="49" t="s">
        <v>1448</v>
      </c>
      <c r="E184" s="42" t="s">
        <v>1434</v>
      </c>
    </row>
    <row r="185" spans="1:5" x14ac:dyDescent="0.25">
      <c r="A185" s="41" t="s">
        <v>1119</v>
      </c>
      <c r="B185" s="34" t="s">
        <v>1429</v>
      </c>
      <c r="C185" s="34" t="s">
        <v>1432</v>
      </c>
      <c r="D185" s="49" t="s">
        <v>1448</v>
      </c>
      <c r="E185" s="42" t="s">
        <v>1434</v>
      </c>
    </row>
    <row r="186" spans="1:5" x14ac:dyDescent="0.25">
      <c r="A186" s="41" t="s">
        <v>1127</v>
      </c>
      <c r="B186" s="34" t="s">
        <v>1429</v>
      </c>
      <c r="C186" s="34" t="s">
        <v>1432</v>
      </c>
      <c r="D186" s="49" t="s">
        <v>1448</v>
      </c>
      <c r="E186" s="42" t="s">
        <v>1433</v>
      </c>
    </row>
    <row r="187" spans="1:5" x14ac:dyDescent="0.25">
      <c r="A187" s="41" t="s">
        <v>1130</v>
      </c>
      <c r="B187" s="34" t="s">
        <v>1429</v>
      </c>
      <c r="C187" s="34" t="s">
        <v>1432</v>
      </c>
      <c r="D187" s="49" t="s">
        <v>1448</v>
      </c>
      <c r="E187" s="42" t="s">
        <v>1434</v>
      </c>
    </row>
    <row r="188" spans="1:5" x14ac:dyDescent="0.25">
      <c r="A188" s="41" t="s">
        <v>1137</v>
      </c>
      <c r="B188" s="34" t="s">
        <v>1429</v>
      </c>
      <c r="C188" s="34" t="s">
        <v>1432</v>
      </c>
      <c r="D188" s="49" t="s">
        <v>1448</v>
      </c>
      <c r="E188" s="42" t="s">
        <v>1290</v>
      </c>
    </row>
    <row r="189" spans="1:5" x14ac:dyDescent="0.25">
      <c r="A189" s="41" t="s">
        <v>1140</v>
      </c>
      <c r="B189" s="34" t="s">
        <v>1429</v>
      </c>
      <c r="C189" s="34" t="s">
        <v>1432</v>
      </c>
      <c r="D189" s="49" t="s">
        <v>1448</v>
      </c>
      <c r="E189" s="42" t="s">
        <v>1290</v>
      </c>
    </row>
    <row r="190" spans="1:5" x14ac:dyDescent="0.25">
      <c r="A190" s="41" t="s">
        <v>1146</v>
      </c>
      <c r="B190" s="34" t="s">
        <v>1429</v>
      </c>
      <c r="C190" s="34" t="s">
        <v>1432</v>
      </c>
      <c r="D190" s="49" t="s">
        <v>1448</v>
      </c>
      <c r="E190" s="42" t="s">
        <v>1434</v>
      </c>
    </row>
    <row r="191" spans="1:5" x14ac:dyDescent="0.25">
      <c r="A191" s="41" t="s">
        <v>1154</v>
      </c>
      <c r="B191" s="34" t="s">
        <v>1429</v>
      </c>
      <c r="C191" s="34" t="s">
        <v>1432</v>
      </c>
      <c r="D191" s="49" t="s">
        <v>1448</v>
      </c>
      <c r="E191" s="42" t="s">
        <v>1434</v>
      </c>
    </row>
    <row r="192" spans="1:5" x14ac:dyDescent="0.25">
      <c r="A192" s="41" t="s">
        <v>1161</v>
      </c>
      <c r="B192" s="34" t="s">
        <v>1429</v>
      </c>
      <c r="C192" s="34" t="s">
        <v>1432</v>
      </c>
      <c r="D192" s="49" t="s">
        <v>1448</v>
      </c>
      <c r="E192" s="42" t="s">
        <v>1290</v>
      </c>
    </row>
    <row r="193" spans="1:5" x14ac:dyDescent="0.25">
      <c r="A193" s="41" t="s">
        <v>1164</v>
      </c>
      <c r="B193" s="34" t="s">
        <v>1429</v>
      </c>
      <c r="C193" s="34" t="s">
        <v>1432</v>
      </c>
      <c r="D193" s="49" t="s">
        <v>1448</v>
      </c>
      <c r="E193" s="42" t="s">
        <v>1434</v>
      </c>
    </row>
    <row r="194" spans="1:5" x14ac:dyDescent="0.25">
      <c r="A194" s="41" t="s">
        <v>1170</v>
      </c>
      <c r="B194" s="34" t="s">
        <v>1429</v>
      </c>
      <c r="C194" s="34" t="s">
        <v>1432</v>
      </c>
      <c r="D194" s="49" t="s">
        <v>1448</v>
      </c>
      <c r="E194" s="42" t="s">
        <v>1433</v>
      </c>
    </row>
    <row r="195" spans="1:5" x14ac:dyDescent="0.25">
      <c r="A195" s="41" t="s">
        <v>1300</v>
      </c>
      <c r="B195" s="34" t="s">
        <v>1429</v>
      </c>
      <c r="C195" s="34" t="s">
        <v>1430</v>
      </c>
      <c r="D195" s="34" t="s">
        <v>1263</v>
      </c>
      <c r="E195" s="42" t="s">
        <v>1431</v>
      </c>
    </row>
    <row r="196" spans="1:5" x14ac:dyDescent="0.25">
      <c r="A196" s="41" t="s">
        <v>1174</v>
      </c>
      <c r="B196" s="34" t="s">
        <v>1429</v>
      </c>
      <c r="C196" s="34" t="s">
        <v>1432</v>
      </c>
      <c r="D196" s="49" t="s">
        <v>1448</v>
      </c>
      <c r="E196" s="42" t="s">
        <v>1290</v>
      </c>
    </row>
    <row r="197" spans="1:5" x14ac:dyDescent="0.25">
      <c r="A197" s="41" t="s">
        <v>1177</v>
      </c>
      <c r="B197" s="34" t="s">
        <v>1429</v>
      </c>
      <c r="C197" s="34" t="s">
        <v>1432</v>
      </c>
      <c r="D197" s="49" t="s">
        <v>1448</v>
      </c>
      <c r="E197" s="42" t="s">
        <v>1433</v>
      </c>
    </row>
    <row r="198" spans="1:5" x14ac:dyDescent="0.25">
      <c r="A198" s="41" t="s">
        <v>1181</v>
      </c>
      <c r="B198" s="34" t="s">
        <v>1429</v>
      </c>
      <c r="C198" s="34" t="s">
        <v>1432</v>
      </c>
      <c r="D198" s="49" t="s">
        <v>1448</v>
      </c>
      <c r="E198" s="42" t="s">
        <v>1433</v>
      </c>
    </row>
    <row r="199" spans="1:5" x14ac:dyDescent="0.25">
      <c r="A199" s="41" t="s">
        <v>1185</v>
      </c>
      <c r="B199" s="34" t="s">
        <v>1429</v>
      </c>
      <c r="C199" s="34" t="s">
        <v>1432</v>
      </c>
      <c r="D199" s="49" t="s">
        <v>1448</v>
      </c>
      <c r="E199" s="42" t="s">
        <v>1434</v>
      </c>
    </row>
    <row r="200" spans="1:5" x14ac:dyDescent="0.25">
      <c r="A200" s="41" t="s">
        <v>1189</v>
      </c>
      <c r="B200" s="34" t="s">
        <v>1429</v>
      </c>
      <c r="C200" s="34" t="s">
        <v>1430</v>
      </c>
      <c r="D200" s="34" t="s">
        <v>1263</v>
      </c>
      <c r="E200" s="42" t="s">
        <v>1431</v>
      </c>
    </row>
    <row r="201" spans="1:5" x14ac:dyDescent="0.25">
      <c r="A201" s="41" t="s">
        <v>1373</v>
      </c>
      <c r="B201" s="34" t="s">
        <v>1429</v>
      </c>
      <c r="C201" s="34" t="s">
        <v>1430</v>
      </c>
      <c r="D201" s="34" t="s">
        <v>1263</v>
      </c>
      <c r="E201" s="42" t="s">
        <v>1431</v>
      </c>
    </row>
    <row r="202" spans="1:5" x14ac:dyDescent="0.25">
      <c r="A202" s="41" t="s">
        <v>1192</v>
      </c>
      <c r="B202" s="34" t="s">
        <v>1429</v>
      </c>
      <c r="C202" s="34" t="s">
        <v>1432</v>
      </c>
      <c r="D202" s="49" t="s">
        <v>1448</v>
      </c>
      <c r="E202" s="42" t="s">
        <v>1434</v>
      </c>
    </row>
    <row r="203" spans="1:5" x14ac:dyDescent="0.25">
      <c r="A203" s="41" t="s">
        <v>1195</v>
      </c>
      <c r="B203" s="34" t="s">
        <v>1429</v>
      </c>
      <c r="C203" s="34" t="s">
        <v>1432</v>
      </c>
      <c r="D203" s="49" t="s">
        <v>1448</v>
      </c>
      <c r="E203" s="42" t="s">
        <v>1290</v>
      </c>
    </row>
    <row r="204" spans="1:5" x14ac:dyDescent="0.25">
      <c r="A204" s="41" t="s">
        <v>1197</v>
      </c>
      <c r="B204" s="34" t="s">
        <v>1429</v>
      </c>
      <c r="C204" s="34" t="s">
        <v>1432</v>
      </c>
      <c r="D204" s="49" t="s">
        <v>1448</v>
      </c>
      <c r="E204" s="42" t="s">
        <v>1437</v>
      </c>
    </row>
    <row r="205" spans="1:5" x14ac:dyDescent="0.25">
      <c r="A205" s="41" t="s">
        <v>1201</v>
      </c>
      <c r="B205" s="34" t="s">
        <v>1429</v>
      </c>
      <c r="C205" s="34" t="s">
        <v>1432</v>
      </c>
      <c r="D205" s="49" t="s">
        <v>1448</v>
      </c>
      <c r="E205" s="42" t="s">
        <v>1290</v>
      </c>
    </row>
    <row r="206" spans="1:5" x14ac:dyDescent="0.25">
      <c r="A206" s="41" t="s">
        <v>1204</v>
      </c>
      <c r="B206" s="34" t="s">
        <v>1429</v>
      </c>
      <c r="C206" s="34" t="s">
        <v>1432</v>
      </c>
      <c r="D206" s="49" t="s">
        <v>1448</v>
      </c>
      <c r="E206" s="42" t="s">
        <v>1434</v>
      </c>
    </row>
    <row r="207" spans="1:5" x14ac:dyDescent="0.25">
      <c r="A207" s="41" t="s">
        <v>1209</v>
      </c>
      <c r="B207" s="34" t="s">
        <v>1429</v>
      </c>
      <c r="C207" s="34" t="s">
        <v>1432</v>
      </c>
      <c r="D207" s="49" t="s">
        <v>1448</v>
      </c>
      <c r="E207" s="42" t="s">
        <v>1290</v>
      </c>
    </row>
    <row r="208" spans="1:5" x14ac:dyDescent="0.25">
      <c r="A208" s="41" t="s">
        <v>1312</v>
      </c>
      <c r="B208" s="34" t="s">
        <v>1441</v>
      </c>
      <c r="C208" s="34" t="s">
        <v>1430</v>
      </c>
      <c r="D208" s="34" t="s">
        <v>1263</v>
      </c>
      <c r="E208" s="42" t="s">
        <v>1431</v>
      </c>
    </row>
    <row r="209" spans="1:5" x14ac:dyDescent="0.25">
      <c r="A209" s="41" t="s">
        <v>1216</v>
      </c>
      <c r="B209" s="34" t="s">
        <v>1429</v>
      </c>
      <c r="C209" s="34" t="s">
        <v>1432</v>
      </c>
      <c r="D209" s="49" t="s">
        <v>1448</v>
      </c>
      <c r="E209" s="42" t="s">
        <v>1434</v>
      </c>
    </row>
    <row r="210" spans="1:5" x14ac:dyDescent="0.25">
      <c r="A210" s="41" t="s">
        <v>1220</v>
      </c>
      <c r="B210" s="34" t="s">
        <v>1429</v>
      </c>
      <c r="C210" s="34" t="s">
        <v>1432</v>
      </c>
      <c r="D210" s="49" t="s">
        <v>1448</v>
      </c>
      <c r="E210" s="42" t="s">
        <v>1433</v>
      </c>
    </row>
    <row r="211" spans="1:5" x14ac:dyDescent="0.25">
      <c r="A211" s="46" t="s">
        <v>1223</v>
      </c>
      <c r="B211" s="47" t="s">
        <v>1429</v>
      </c>
      <c r="C211" s="47" t="s">
        <v>1432</v>
      </c>
      <c r="D211" s="49" t="s">
        <v>1448</v>
      </c>
      <c r="E211" s="48" t="s">
        <v>1437</v>
      </c>
    </row>
    <row r="212" spans="1:5" x14ac:dyDescent="0.25">
      <c r="A212" s="32"/>
      <c r="B212" s="32"/>
      <c r="C212" s="32"/>
      <c r="D212" s="32"/>
      <c r="E212" s="33"/>
    </row>
    <row r="213" spans="1:5" x14ac:dyDescent="0.25">
      <c r="A213" s="32"/>
      <c r="B213" s="32"/>
      <c r="C213" s="32"/>
      <c r="D213" s="32"/>
      <c r="E213" s="33"/>
    </row>
    <row r="214" spans="1:5" x14ac:dyDescent="0.25">
      <c r="A214" s="32"/>
      <c r="B214" s="32"/>
      <c r="C214" s="32"/>
      <c r="D214" s="32"/>
      <c r="E214" s="33"/>
    </row>
    <row r="215" spans="1:5" x14ac:dyDescent="0.25">
      <c r="A215" s="32"/>
      <c r="B215" s="32"/>
      <c r="C215" s="32"/>
      <c r="D215" s="32"/>
      <c r="E215" s="33"/>
    </row>
    <row r="216" spans="1:5" x14ac:dyDescent="0.25">
      <c r="A216" s="32"/>
      <c r="B216" s="32"/>
      <c r="C216" s="32"/>
      <c r="D216" s="32"/>
      <c r="E216" s="33"/>
    </row>
    <row r="217" spans="1:5" x14ac:dyDescent="0.25">
      <c r="A217" s="32"/>
      <c r="B217" s="32"/>
      <c r="C217" s="32"/>
      <c r="D217" s="32"/>
      <c r="E217" s="33"/>
    </row>
    <row r="218" spans="1:5" x14ac:dyDescent="0.25">
      <c r="A218" s="32"/>
      <c r="B218" s="32"/>
      <c r="C218" s="32"/>
      <c r="D218" s="32"/>
      <c r="E218" s="33"/>
    </row>
    <row r="219" spans="1:5" x14ac:dyDescent="0.25">
      <c r="A219" s="32"/>
      <c r="B219" s="32"/>
      <c r="C219" s="32"/>
      <c r="D219" s="32"/>
      <c r="E219" s="33"/>
    </row>
    <row r="220" spans="1:5" x14ac:dyDescent="0.25">
      <c r="A220" s="32"/>
      <c r="B220" s="32"/>
      <c r="C220" s="32"/>
      <c r="D220" s="32"/>
      <c r="E220" s="33"/>
    </row>
    <row r="221" spans="1:5" x14ac:dyDescent="0.25">
      <c r="A221" s="32"/>
      <c r="B221" s="32"/>
      <c r="C221" s="32"/>
      <c r="D221" s="32"/>
      <c r="E221" s="33"/>
    </row>
    <row r="222" spans="1:5" x14ac:dyDescent="0.25">
      <c r="A222" s="32"/>
      <c r="B222" s="32"/>
      <c r="C222" s="32"/>
      <c r="D222" s="32"/>
      <c r="E222" s="33"/>
    </row>
    <row r="223" spans="1:5" x14ac:dyDescent="0.25">
      <c r="A223" s="32"/>
      <c r="B223" s="32"/>
      <c r="C223" s="32"/>
      <c r="D223" s="32"/>
      <c r="E223" s="33"/>
    </row>
    <row r="224" spans="1:5" x14ac:dyDescent="0.25">
      <c r="A224" s="32"/>
      <c r="B224" s="32"/>
      <c r="C224" s="32"/>
      <c r="D224" s="32"/>
      <c r="E224" s="33"/>
    </row>
    <row r="225" spans="1:5" x14ac:dyDescent="0.25">
      <c r="A225" s="32"/>
      <c r="B225" s="32"/>
      <c r="C225" s="32"/>
      <c r="D225" s="32"/>
      <c r="E225" s="33"/>
    </row>
    <row r="226" spans="1:5" x14ac:dyDescent="0.25">
      <c r="A226" s="32"/>
      <c r="B226" s="32"/>
      <c r="C226" s="32"/>
      <c r="D226" s="32"/>
      <c r="E226" s="33"/>
    </row>
    <row r="227" spans="1:5" x14ac:dyDescent="0.25">
      <c r="A227" s="32"/>
      <c r="B227" s="32"/>
      <c r="C227" s="32"/>
      <c r="D227" s="32"/>
      <c r="E227" s="33"/>
    </row>
    <row r="228" spans="1:5" x14ac:dyDescent="0.25">
      <c r="A228" s="32"/>
      <c r="B228" s="32"/>
      <c r="C228" s="32"/>
      <c r="D228" s="32"/>
      <c r="E228" s="33"/>
    </row>
    <row r="229" spans="1:5" x14ac:dyDescent="0.25">
      <c r="A229" s="32"/>
      <c r="B229" s="32"/>
      <c r="C229" s="32"/>
      <c r="D229" s="32"/>
      <c r="E229" s="33"/>
    </row>
    <row r="230" spans="1:5" x14ac:dyDescent="0.25">
      <c r="A230" s="32"/>
      <c r="B230" s="32"/>
      <c r="C230" s="32"/>
      <c r="D230" s="32"/>
      <c r="E230" s="33"/>
    </row>
    <row r="231" spans="1:5" x14ac:dyDescent="0.25">
      <c r="A231" s="32"/>
      <c r="B231" s="32"/>
      <c r="C231" s="32"/>
      <c r="D231" s="32"/>
      <c r="E231" s="33"/>
    </row>
    <row r="232" spans="1:5" x14ac:dyDescent="0.25">
      <c r="A232" s="32"/>
      <c r="B232" s="32"/>
      <c r="C232" s="32"/>
      <c r="D232" s="32"/>
      <c r="E232" s="33"/>
    </row>
    <row r="233" spans="1:5" x14ac:dyDescent="0.25">
      <c r="A233" s="32"/>
      <c r="B233" s="32"/>
      <c r="C233" s="32"/>
      <c r="D233" s="32"/>
      <c r="E233" s="33"/>
    </row>
    <row r="234" spans="1:5" x14ac:dyDescent="0.25">
      <c r="A234" s="32"/>
      <c r="B234" s="32"/>
      <c r="C234" s="32"/>
      <c r="D234" s="32"/>
      <c r="E234" s="33"/>
    </row>
    <row r="235" spans="1:5" x14ac:dyDescent="0.25">
      <c r="A235" s="32"/>
      <c r="B235" s="32"/>
      <c r="C235" s="32"/>
      <c r="D235" s="32"/>
      <c r="E235" s="33"/>
    </row>
    <row r="236" spans="1:5" x14ac:dyDescent="0.25">
      <c r="A236" s="32"/>
      <c r="B236" s="32"/>
      <c r="C236" s="32"/>
      <c r="D236" s="32"/>
      <c r="E236" s="33"/>
    </row>
    <row r="237" spans="1:5" x14ac:dyDescent="0.25">
      <c r="A237" s="32"/>
      <c r="B237" s="32"/>
      <c r="C237" s="32"/>
      <c r="D237" s="32"/>
      <c r="E237" s="33"/>
    </row>
    <row r="238" spans="1:5" x14ac:dyDescent="0.25">
      <c r="A238" s="32"/>
      <c r="B238" s="32"/>
      <c r="C238" s="32"/>
      <c r="D238" s="32"/>
      <c r="E238" s="33"/>
    </row>
    <row r="239" spans="1:5" x14ac:dyDescent="0.25">
      <c r="A239" s="32"/>
      <c r="B239" s="32"/>
      <c r="C239" s="32"/>
      <c r="D239" s="32"/>
      <c r="E239" s="33"/>
    </row>
    <row r="240" spans="1:5" x14ac:dyDescent="0.25">
      <c r="A240" s="32"/>
      <c r="B240" s="32"/>
      <c r="C240" s="32"/>
      <c r="D240" s="32"/>
      <c r="E240" s="33"/>
    </row>
    <row r="241" spans="1:5" x14ac:dyDescent="0.25">
      <c r="A241" s="32"/>
      <c r="B241" s="32"/>
      <c r="C241" s="32"/>
      <c r="D241" s="32"/>
      <c r="E241" s="33"/>
    </row>
    <row r="242" spans="1:5" x14ac:dyDescent="0.25">
      <c r="A242" s="32"/>
      <c r="B242" s="32"/>
      <c r="C242" s="32"/>
      <c r="D242" s="32"/>
      <c r="E242" s="33"/>
    </row>
    <row r="243" spans="1:5" x14ac:dyDescent="0.25">
      <c r="A243" s="32"/>
      <c r="B243" s="32"/>
      <c r="C243" s="32"/>
      <c r="D243" s="32"/>
      <c r="E243" s="33"/>
    </row>
    <row r="244" spans="1:5" x14ac:dyDescent="0.25">
      <c r="A244" s="32"/>
      <c r="B244" s="32"/>
      <c r="C244" s="32"/>
      <c r="D244" s="32"/>
      <c r="E244" s="33"/>
    </row>
    <row r="245" spans="1:5" x14ac:dyDescent="0.25">
      <c r="A245" s="32"/>
      <c r="B245" s="32"/>
      <c r="C245" s="32"/>
      <c r="D245" s="32"/>
      <c r="E245" s="33"/>
    </row>
    <row r="246" spans="1:5" x14ac:dyDescent="0.25">
      <c r="A246" s="32"/>
      <c r="B246" s="32"/>
      <c r="C246" s="32"/>
      <c r="D246" s="32"/>
      <c r="E246" s="33"/>
    </row>
    <row r="247" spans="1:5" x14ac:dyDescent="0.25">
      <c r="A247" s="32"/>
      <c r="B247" s="32"/>
      <c r="C247" s="32"/>
      <c r="D247" s="32"/>
      <c r="E247" s="33"/>
    </row>
    <row r="248" spans="1:5" x14ac:dyDescent="0.25">
      <c r="A248" s="32"/>
      <c r="B248" s="32"/>
      <c r="C248" s="32"/>
      <c r="D248" s="32"/>
      <c r="E248" s="33"/>
    </row>
    <row r="249" spans="1:5" x14ac:dyDescent="0.25">
      <c r="A249" s="32"/>
      <c r="B249" s="32"/>
      <c r="C249" s="32"/>
      <c r="D249" s="32"/>
      <c r="E249" s="33"/>
    </row>
    <row r="250" spans="1:5" x14ac:dyDescent="0.25">
      <c r="A250" s="32"/>
      <c r="B250" s="32"/>
      <c r="C250" s="32"/>
      <c r="D250" s="32"/>
      <c r="E250" s="33"/>
    </row>
    <row r="251" spans="1:5" x14ac:dyDescent="0.25">
      <c r="A251" s="32"/>
      <c r="B251" s="32"/>
      <c r="C251" s="32"/>
      <c r="D251" s="32"/>
      <c r="E251" s="33"/>
    </row>
    <row r="252" spans="1:5" x14ac:dyDescent="0.25">
      <c r="A252" s="32"/>
      <c r="B252" s="32"/>
      <c r="C252" s="32"/>
      <c r="D252" s="32"/>
      <c r="E252" s="33"/>
    </row>
    <row r="253" spans="1:5" x14ac:dyDescent="0.25">
      <c r="A253" s="32"/>
      <c r="B253" s="32"/>
      <c r="C253" s="32"/>
      <c r="D253" s="32"/>
      <c r="E253" s="33"/>
    </row>
    <row r="254" spans="1:5" x14ac:dyDescent="0.25">
      <c r="A254" s="32"/>
      <c r="B254" s="32"/>
      <c r="C254" s="32"/>
      <c r="D254" s="32"/>
      <c r="E254" s="33"/>
    </row>
    <row r="255" spans="1:5" x14ac:dyDescent="0.25">
      <c r="A255" s="32"/>
      <c r="B255" s="32"/>
      <c r="C255" s="32"/>
      <c r="D255" s="32"/>
      <c r="E255" s="33"/>
    </row>
    <row r="256" spans="1:5" x14ac:dyDescent="0.25">
      <c r="A256" s="32"/>
      <c r="B256" s="32"/>
      <c r="C256" s="32"/>
      <c r="D256" s="32"/>
      <c r="E256" s="33"/>
    </row>
    <row r="257" spans="1:5" x14ac:dyDescent="0.25">
      <c r="A257" s="32"/>
      <c r="B257" s="32"/>
      <c r="C257" s="32"/>
      <c r="D257" s="32"/>
      <c r="E257" s="33"/>
    </row>
    <row r="258" spans="1:5" x14ac:dyDescent="0.25">
      <c r="A258" s="32"/>
      <c r="B258" s="32"/>
      <c r="C258" s="32"/>
      <c r="D258" s="32"/>
      <c r="E258" s="33"/>
    </row>
    <row r="259" spans="1:5" x14ac:dyDescent="0.25">
      <c r="A259" s="32"/>
      <c r="B259" s="32"/>
      <c r="C259" s="32"/>
      <c r="D259" s="32"/>
      <c r="E259" s="33"/>
    </row>
    <row r="260" spans="1:5" x14ac:dyDescent="0.25">
      <c r="A260" s="32"/>
      <c r="B260" s="32"/>
      <c r="C260" s="32"/>
      <c r="D260" s="32"/>
      <c r="E260" s="33"/>
    </row>
    <row r="261" spans="1:5" x14ac:dyDescent="0.25">
      <c r="A261" s="32"/>
      <c r="B261" s="32"/>
      <c r="C261" s="32"/>
      <c r="D261" s="32"/>
      <c r="E261" s="33"/>
    </row>
    <row r="262" spans="1:5" x14ac:dyDescent="0.25">
      <c r="A262" s="32"/>
      <c r="B262" s="32"/>
      <c r="C262" s="32"/>
      <c r="D262" s="32"/>
      <c r="E262" s="33"/>
    </row>
    <row r="263" spans="1:5" x14ac:dyDescent="0.25">
      <c r="A263" s="32"/>
      <c r="B263" s="32"/>
      <c r="C263" s="32"/>
      <c r="D263" s="32"/>
      <c r="E263" s="33"/>
    </row>
    <row r="264" spans="1:5" x14ac:dyDescent="0.25">
      <c r="A264" s="32"/>
      <c r="B264" s="32"/>
      <c r="C264" s="32"/>
      <c r="D264" s="32"/>
      <c r="E264" s="33"/>
    </row>
    <row r="265" spans="1:5" x14ac:dyDescent="0.25">
      <c r="A265" s="32"/>
      <c r="B265" s="32"/>
      <c r="C265" s="32"/>
      <c r="D265" s="32"/>
      <c r="E265" s="33"/>
    </row>
    <row r="266" spans="1:5" x14ac:dyDescent="0.25">
      <c r="A266" s="32"/>
      <c r="B266" s="32"/>
      <c r="C266" s="32"/>
      <c r="D266" s="32"/>
      <c r="E266" s="33"/>
    </row>
    <row r="267" spans="1:5" x14ac:dyDescent="0.25">
      <c r="A267" s="32"/>
      <c r="B267" s="32"/>
      <c r="C267" s="32"/>
      <c r="D267" s="32"/>
      <c r="E267" s="33"/>
    </row>
    <row r="268" spans="1:5" x14ac:dyDescent="0.25">
      <c r="A268" s="32"/>
      <c r="B268" s="32"/>
      <c r="C268" s="32"/>
      <c r="D268" s="32"/>
      <c r="E268" s="33"/>
    </row>
    <row r="269" spans="1:5" x14ac:dyDescent="0.25">
      <c r="A269" s="32"/>
      <c r="B269" s="32"/>
      <c r="C269" s="32"/>
      <c r="D269" s="32"/>
      <c r="E269" s="33"/>
    </row>
    <row r="270" spans="1:5" x14ac:dyDescent="0.25">
      <c r="A270" s="32"/>
      <c r="B270" s="32"/>
      <c r="C270" s="32"/>
      <c r="D270" s="32"/>
      <c r="E270" s="33"/>
    </row>
    <row r="271" spans="1:5" x14ac:dyDescent="0.25">
      <c r="A271" s="32"/>
      <c r="B271" s="32"/>
      <c r="C271" s="32"/>
      <c r="D271" s="32"/>
      <c r="E271" s="33"/>
    </row>
    <row r="272" spans="1:5" x14ac:dyDescent="0.25">
      <c r="A272" s="32"/>
      <c r="B272" s="32"/>
      <c r="C272" s="32"/>
      <c r="D272" s="32"/>
      <c r="E272" s="33"/>
    </row>
    <row r="273" spans="1:5" x14ac:dyDescent="0.25">
      <c r="A273" s="32"/>
      <c r="B273" s="32"/>
      <c r="C273" s="32"/>
      <c r="D273" s="32"/>
      <c r="E273" s="33"/>
    </row>
    <row r="274" spans="1:5" x14ac:dyDescent="0.25">
      <c r="A274" s="32"/>
      <c r="B274" s="32"/>
      <c r="C274" s="32"/>
      <c r="D274" s="32"/>
      <c r="E274" s="33"/>
    </row>
    <row r="275" spans="1:5" x14ac:dyDescent="0.25">
      <c r="A275" s="32"/>
      <c r="B275" s="32"/>
      <c r="C275" s="32"/>
      <c r="D275" s="32"/>
      <c r="E275" s="33"/>
    </row>
    <row r="276" spans="1:5" x14ac:dyDescent="0.25">
      <c r="A276" s="32"/>
      <c r="B276" s="32"/>
      <c r="C276" s="32"/>
      <c r="D276" s="32"/>
      <c r="E276" s="33"/>
    </row>
    <row r="277" spans="1:5" x14ac:dyDescent="0.25">
      <c r="A277" s="32"/>
      <c r="B277" s="32"/>
      <c r="C277" s="32"/>
      <c r="D277" s="32"/>
      <c r="E277" s="33"/>
    </row>
    <row r="278" spans="1:5" x14ac:dyDescent="0.25">
      <c r="A278" s="32"/>
      <c r="B278" s="32"/>
      <c r="C278" s="32"/>
      <c r="D278" s="32"/>
      <c r="E278" s="33"/>
    </row>
    <row r="279" spans="1:5" x14ac:dyDescent="0.25">
      <c r="A279" s="32"/>
      <c r="B279" s="32"/>
      <c r="C279" s="32"/>
      <c r="D279" s="32"/>
      <c r="E279" s="33"/>
    </row>
    <row r="280" spans="1:5" x14ac:dyDescent="0.25">
      <c r="A280" s="32"/>
      <c r="B280" s="32"/>
      <c r="C280" s="32"/>
      <c r="D280" s="32"/>
      <c r="E280" s="33"/>
    </row>
    <row r="281" spans="1:5" x14ac:dyDescent="0.25">
      <c r="A281" s="32"/>
      <c r="B281" s="32"/>
      <c r="C281" s="32"/>
      <c r="D281" s="32"/>
      <c r="E281" s="33"/>
    </row>
    <row r="282" spans="1:5" x14ac:dyDescent="0.25">
      <c r="A282" s="32"/>
      <c r="B282" s="32"/>
      <c r="C282" s="32"/>
      <c r="D282" s="32"/>
      <c r="E282" s="33"/>
    </row>
    <row r="283" spans="1:5" x14ac:dyDescent="0.25">
      <c r="A283" s="32"/>
      <c r="B283" s="32"/>
      <c r="C283" s="32"/>
      <c r="D283" s="32"/>
      <c r="E283" s="33"/>
    </row>
    <row r="284" spans="1:5" x14ac:dyDescent="0.25">
      <c r="A284" s="32"/>
      <c r="B284" s="32"/>
      <c r="C284" s="32"/>
      <c r="D284" s="32"/>
      <c r="E284" s="33"/>
    </row>
    <row r="285" spans="1:5" x14ac:dyDescent="0.25">
      <c r="A285" s="32"/>
      <c r="B285" s="32"/>
      <c r="C285" s="32"/>
      <c r="D285" s="32"/>
      <c r="E285" s="33"/>
    </row>
    <row r="286" spans="1:5" x14ac:dyDescent="0.25">
      <c r="A286" s="32"/>
      <c r="B286" s="32"/>
      <c r="C286" s="32"/>
      <c r="D286" s="32"/>
      <c r="E286" s="33"/>
    </row>
    <row r="287" spans="1:5" x14ac:dyDescent="0.25">
      <c r="A287" s="32"/>
      <c r="B287" s="32"/>
      <c r="C287" s="32"/>
      <c r="D287" s="32"/>
      <c r="E287" s="33"/>
    </row>
    <row r="288" spans="1:5" x14ac:dyDescent="0.25">
      <c r="A288" s="32"/>
      <c r="B288" s="32"/>
      <c r="C288" s="32"/>
      <c r="D288" s="32"/>
      <c r="E288" s="33"/>
    </row>
    <row r="289" spans="1:5" x14ac:dyDescent="0.25">
      <c r="A289" s="32"/>
      <c r="B289" s="32"/>
      <c r="C289" s="32"/>
      <c r="D289" s="32"/>
      <c r="E289" s="33"/>
    </row>
    <row r="290" spans="1:5" x14ac:dyDescent="0.25">
      <c r="A290" s="32"/>
      <c r="B290" s="32"/>
      <c r="C290" s="32"/>
      <c r="D290" s="32"/>
      <c r="E290" s="33"/>
    </row>
    <row r="291" spans="1:5" x14ac:dyDescent="0.25">
      <c r="A291" s="32"/>
      <c r="B291" s="32"/>
      <c r="C291" s="32"/>
      <c r="D291" s="32"/>
      <c r="E291" s="33"/>
    </row>
    <row r="292" spans="1:5" x14ac:dyDescent="0.25">
      <c r="A292" s="32"/>
      <c r="B292" s="32"/>
      <c r="C292" s="32"/>
      <c r="D292" s="32"/>
      <c r="E292" s="33"/>
    </row>
    <row r="293" spans="1:5" x14ac:dyDescent="0.25">
      <c r="A293" s="32"/>
      <c r="B293" s="32"/>
      <c r="C293" s="32"/>
      <c r="D293" s="32"/>
      <c r="E293" s="33"/>
    </row>
    <row r="294" spans="1:5" x14ac:dyDescent="0.25">
      <c r="A294" s="32"/>
      <c r="B294" s="32"/>
      <c r="C294" s="32"/>
      <c r="D294" s="32"/>
      <c r="E294" s="33"/>
    </row>
    <row r="295" spans="1:5" x14ac:dyDescent="0.25">
      <c r="A295" s="32"/>
      <c r="B295" s="32"/>
      <c r="C295" s="32"/>
      <c r="D295" s="32"/>
      <c r="E295" s="33"/>
    </row>
    <row r="296" spans="1:5" x14ac:dyDescent="0.25">
      <c r="A296" s="32"/>
      <c r="B296" s="32"/>
      <c r="C296" s="32"/>
      <c r="D296" s="32"/>
      <c r="E296" s="33"/>
    </row>
    <row r="297" spans="1:5" x14ac:dyDescent="0.25">
      <c r="A297" s="32"/>
      <c r="B297" s="32"/>
      <c r="C297" s="32"/>
      <c r="D297" s="32"/>
      <c r="E297" s="33"/>
    </row>
    <row r="298" spans="1:5" x14ac:dyDescent="0.25">
      <c r="A298" s="32"/>
      <c r="B298" s="32"/>
      <c r="C298" s="32"/>
      <c r="D298" s="32"/>
      <c r="E298" s="33"/>
    </row>
    <row r="299" spans="1:5" x14ac:dyDescent="0.25">
      <c r="A299" s="32"/>
      <c r="B299" s="32"/>
      <c r="C299" s="32"/>
      <c r="D299" s="32"/>
      <c r="E299" s="33"/>
    </row>
    <row r="300" spans="1:5" x14ac:dyDescent="0.25">
      <c r="A300" s="32"/>
      <c r="B300" s="32"/>
      <c r="C300" s="32"/>
      <c r="D300" s="32"/>
      <c r="E300" s="33"/>
    </row>
    <row r="301" spans="1:5" x14ac:dyDescent="0.25">
      <c r="A301" s="32"/>
      <c r="B301" s="32"/>
      <c r="C301" s="32"/>
      <c r="D301" s="32"/>
      <c r="E301" s="33"/>
    </row>
    <row r="302" spans="1:5" x14ac:dyDescent="0.25">
      <c r="A302" s="32"/>
      <c r="B302" s="32"/>
      <c r="C302" s="32"/>
      <c r="D302" s="32"/>
      <c r="E302" s="33"/>
    </row>
    <row r="303" spans="1:5" x14ac:dyDescent="0.25">
      <c r="A303" s="32"/>
      <c r="B303" s="32"/>
      <c r="C303" s="32"/>
      <c r="D303" s="32"/>
      <c r="E303" s="33"/>
    </row>
    <row r="304" spans="1:5" x14ac:dyDescent="0.25">
      <c r="A304" s="32"/>
      <c r="B304" s="32"/>
      <c r="C304" s="32"/>
      <c r="D304" s="32"/>
      <c r="E304" s="33"/>
    </row>
    <row r="305" spans="1:5" x14ac:dyDescent="0.25">
      <c r="A305" s="32"/>
      <c r="B305" s="32"/>
      <c r="C305" s="32"/>
      <c r="D305" s="32"/>
      <c r="E305" s="33"/>
    </row>
    <row r="306" spans="1:5" x14ac:dyDescent="0.25">
      <c r="A306" s="32"/>
      <c r="B306" s="32"/>
      <c r="C306" s="32"/>
      <c r="D306" s="32"/>
      <c r="E306" s="33"/>
    </row>
    <row r="307" spans="1:5" x14ac:dyDescent="0.25">
      <c r="A307" s="32"/>
      <c r="B307" s="32"/>
      <c r="C307" s="32"/>
      <c r="D307" s="32"/>
      <c r="E307" s="33"/>
    </row>
    <row r="308" spans="1:5" x14ac:dyDescent="0.25">
      <c r="A308" s="32"/>
      <c r="B308" s="32"/>
      <c r="C308" s="32"/>
      <c r="D308" s="32"/>
      <c r="E308" s="33"/>
    </row>
    <row r="309" spans="1:5" x14ac:dyDescent="0.25">
      <c r="A309" s="32"/>
      <c r="B309" s="32"/>
      <c r="C309" s="32"/>
      <c r="D309" s="32"/>
      <c r="E309" s="33"/>
    </row>
    <row r="310" spans="1:5" x14ac:dyDescent="0.25">
      <c r="A310" s="32"/>
      <c r="B310" s="32"/>
      <c r="C310" s="32"/>
      <c r="D310" s="32"/>
      <c r="E310" s="33"/>
    </row>
    <row r="311" spans="1:5" x14ac:dyDescent="0.25">
      <c r="A311" s="32"/>
      <c r="B311" s="32"/>
      <c r="C311" s="32"/>
      <c r="D311" s="32"/>
      <c r="E311" s="33"/>
    </row>
    <row r="312" spans="1:5" x14ac:dyDescent="0.25">
      <c r="A312" s="32"/>
      <c r="B312" s="32"/>
      <c r="C312" s="32"/>
      <c r="D312" s="32"/>
      <c r="E312" s="33"/>
    </row>
    <row r="313" spans="1:5" x14ac:dyDescent="0.25">
      <c r="A313" s="32"/>
      <c r="B313" s="32"/>
      <c r="C313" s="32"/>
      <c r="D313" s="32"/>
      <c r="E313" s="33"/>
    </row>
    <row r="314" spans="1:5" x14ac:dyDescent="0.25">
      <c r="A314" s="32"/>
      <c r="B314" s="32"/>
      <c r="C314" s="32"/>
      <c r="D314" s="32"/>
      <c r="E314" s="33"/>
    </row>
    <row r="315" spans="1:5" x14ac:dyDescent="0.25">
      <c r="A315" s="32"/>
      <c r="B315" s="32"/>
      <c r="C315" s="32"/>
      <c r="D315" s="32"/>
      <c r="E315" s="33"/>
    </row>
    <row r="316" spans="1:5" x14ac:dyDescent="0.25">
      <c r="A316" s="32"/>
      <c r="B316" s="32"/>
      <c r="C316" s="32"/>
      <c r="D316" s="32"/>
      <c r="E316" s="33"/>
    </row>
    <row r="317" spans="1:5" x14ac:dyDescent="0.25">
      <c r="A317" s="32"/>
      <c r="B317" s="32"/>
      <c r="C317" s="32"/>
      <c r="D317" s="32"/>
      <c r="E317" s="33"/>
    </row>
    <row r="318" spans="1:5" x14ac:dyDescent="0.25">
      <c r="A318" s="32"/>
      <c r="B318" s="32"/>
      <c r="C318" s="32"/>
      <c r="D318" s="32"/>
      <c r="E318" s="33"/>
    </row>
    <row r="319" spans="1:5" x14ac:dyDescent="0.25">
      <c r="A319" s="32"/>
      <c r="B319" s="32"/>
      <c r="C319" s="32"/>
      <c r="D319" s="32"/>
      <c r="E319" s="33"/>
    </row>
    <row r="320" spans="1:5" x14ac:dyDescent="0.25">
      <c r="A320" s="32"/>
      <c r="B320" s="32"/>
      <c r="C320" s="32"/>
      <c r="D320" s="32"/>
      <c r="E320" s="33"/>
    </row>
    <row r="321" spans="1:5" x14ac:dyDescent="0.25">
      <c r="A321" s="32"/>
      <c r="B321" s="32"/>
      <c r="C321" s="32"/>
      <c r="D321" s="32"/>
      <c r="E321" s="33"/>
    </row>
    <row r="322" spans="1:5" x14ac:dyDescent="0.25">
      <c r="A322" s="32"/>
      <c r="B322" s="32"/>
      <c r="C322" s="32"/>
      <c r="D322" s="32"/>
      <c r="E322" s="33"/>
    </row>
    <row r="323" spans="1:5" x14ac:dyDescent="0.25">
      <c r="A323" s="32"/>
      <c r="B323" s="32"/>
      <c r="C323" s="32"/>
      <c r="D323" s="32"/>
      <c r="E323" s="33"/>
    </row>
    <row r="324" spans="1:5" x14ac:dyDescent="0.25">
      <c r="A324" s="32"/>
      <c r="B324" s="32"/>
      <c r="C324" s="32"/>
      <c r="D324" s="32"/>
      <c r="E324" s="33"/>
    </row>
    <row r="325" spans="1:5" x14ac:dyDescent="0.25">
      <c r="A325" s="32"/>
      <c r="B325" s="32"/>
      <c r="C325" s="32"/>
      <c r="D325" s="32"/>
      <c r="E325" s="33"/>
    </row>
    <row r="326" spans="1:5" x14ac:dyDescent="0.25">
      <c r="A326" s="32"/>
      <c r="B326" s="32"/>
      <c r="C326" s="32"/>
      <c r="D326" s="32"/>
      <c r="E326" s="33"/>
    </row>
    <row r="327" spans="1:5" x14ac:dyDescent="0.25">
      <c r="A327" s="32"/>
      <c r="B327" s="32"/>
      <c r="C327" s="32"/>
      <c r="D327" s="32"/>
      <c r="E327" s="33"/>
    </row>
    <row r="328" spans="1:5" x14ac:dyDescent="0.25">
      <c r="A328" s="32"/>
      <c r="B328" s="32"/>
      <c r="C328" s="32"/>
      <c r="D328" s="32"/>
      <c r="E328" s="33"/>
    </row>
    <row r="329" spans="1:5" x14ac:dyDescent="0.25">
      <c r="A329" s="32"/>
      <c r="B329" s="32"/>
      <c r="C329" s="32"/>
      <c r="D329" s="32"/>
      <c r="E329" s="33"/>
    </row>
    <row r="330" spans="1:5" x14ac:dyDescent="0.25">
      <c r="A330" s="32"/>
      <c r="B330" s="32"/>
      <c r="C330" s="32"/>
      <c r="D330" s="32"/>
      <c r="E330" s="33"/>
    </row>
    <row r="331" spans="1:5" x14ac:dyDescent="0.25">
      <c r="A331" s="32"/>
      <c r="B331" s="32"/>
      <c r="C331" s="32"/>
      <c r="D331" s="32"/>
      <c r="E331" s="33"/>
    </row>
    <row r="332" spans="1:5" x14ac:dyDescent="0.25">
      <c r="A332" s="32"/>
      <c r="B332" s="32"/>
      <c r="C332" s="32"/>
      <c r="D332" s="32"/>
      <c r="E332" s="33"/>
    </row>
    <row r="333" spans="1:5" x14ac:dyDescent="0.25">
      <c r="A333" s="32"/>
      <c r="B333" s="32"/>
      <c r="C333" s="32"/>
      <c r="D333" s="32"/>
      <c r="E333" s="33"/>
    </row>
    <row r="334" spans="1:5" x14ac:dyDescent="0.25">
      <c r="A334" s="32"/>
      <c r="B334" s="32"/>
      <c r="C334" s="32"/>
      <c r="D334" s="32"/>
      <c r="E334" s="33"/>
    </row>
    <row r="335" spans="1:5" x14ac:dyDescent="0.25">
      <c r="A335" s="32"/>
      <c r="B335" s="32"/>
      <c r="C335" s="32"/>
      <c r="D335" s="32"/>
      <c r="E335" s="33"/>
    </row>
    <row r="336" spans="1:5" x14ac:dyDescent="0.25">
      <c r="A336" s="32"/>
      <c r="B336" s="32"/>
      <c r="C336" s="32"/>
      <c r="D336" s="32"/>
      <c r="E336" s="33"/>
    </row>
    <row r="337" spans="1:5" x14ac:dyDescent="0.25">
      <c r="A337" s="32"/>
      <c r="B337" s="32"/>
      <c r="C337" s="32"/>
      <c r="D337" s="32"/>
      <c r="E337" s="33"/>
    </row>
    <row r="338" spans="1:5" x14ac:dyDescent="0.25">
      <c r="A338" s="32"/>
      <c r="B338" s="32"/>
      <c r="C338" s="32"/>
      <c r="D338" s="32"/>
      <c r="E338" s="33"/>
    </row>
    <row r="339" spans="1:5" x14ac:dyDescent="0.25">
      <c r="A339" s="32"/>
      <c r="B339" s="32"/>
      <c r="C339" s="32"/>
      <c r="D339" s="32"/>
      <c r="E339" s="33"/>
    </row>
    <row r="340" spans="1:5" x14ac:dyDescent="0.25">
      <c r="A340" s="32"/>
      <c r="B340" s="32"/>
      <c r="C340" s="32"/>
      <c r="D340" s="32"/>
      <c r="E340" s="33"/>
    </row>
    <row r="341" spans="1:5" x14ac:dyDescent="0.25">
      <c r="A341" s="32"/>
      <c r="B341" s="32"/>
      <c r="C341" s="32"/>
      <c r="D341" s="32"/>
      <c r="E341" s="33"/>
    </row>
    <row r="342" spans="1:5" x14ac:dyDescent="0.25">
      <c r="A342" s="32"/>
      <c r="B342" s="32"/>
      <c r="C342" s="32"/>
      <c r="D342" s="32"/>
      <c r="E342" s="33"/>
    </row>
    <row r="343" spans="1:5" x14ac:dyDescent="0.25">
      <c r="A343" s="32"/>
      <c r="B343" s="32"/>
      <c r="C343" s="32"/>
      <c r="D343" s="32"/>
      <c r="E343" s="33"/>
    </row>
    <row r="344" spans="1:5" x14ac:dyDescent="0.25">
      <c r="A344" s="32"/>
      <c r="B344" s="32"/>
      <c r="C344" s="32"/>
      <c r="D344" s="32"/>
      <c r="E344" s="33"/>
    </row>
    <row r="345" spans="1:5" x14ac:dyDescent="0.25">
      <c r="A345" s="32"/>
      <c r="B345" s="32"/>
      <c r="C345" s="32"/>
      <c r="D345" s="32"/>
      <c r="E345" s="33"/>
    </row>
    <row r="346" spans="1:5" x14ac:dyDescent="0.25">
      <c r="A346" s="32"/>
      <c r="B346" s="32"/>
      <c r="C346" s="32"/>
      <c r="D346" s="32"/>
      <c r="E346" s="33"/>
    </row>
    <row r="347" spans="1:5" x14ac:dyDescent="0.25">
      <c r="A347" s="32"/>
      <c r="B347" s="32"/>
      <c r="C347" s="32"/>
      <c r="D347" s="32"/>
      <c r="E347" s="33"/>
    </row>
    <row r="348" spans="1:5" x14ac:dyDescent="0.25">
      <c r="A348" s="32"/>
      <c r="B348" s="32"/>
      <c r="C348" s="32"/>
      <c r="D348" s="32"/>
      <c r="E348" s="33"/>
    </row>
    <row r="349" spans="1:5" x14ac:dyDescent="0.25">
      <c r="A349" s="32"/>
      <c r="B349" s="32"/>
      <c r="C349" s="32"/>
      <c r="D349" s="32"/>
      <c r="E349" s="33"/>
    </row>
    <row r="350" spans="1:5" x14ac:dyDescent="0.25">
      <c r="A350" s="32"/>
      <c r="B350" s="32"/>
      <c r="C350" s="32"/>
      <c r="D350" s="32"/>
      <c r="E350" s="33"/>
    </row>
    <row r="351" spans="1:5" x14ac:dyDescent="0.25">
      <c r="A351" s="32"/>
      <c r="B351" s="32"/>
      <c r="C351" s="32"/>
      <c r="D351" s="32"/>
      <c r="E351" s="33"/>
    </row>
    <row r="352" spans="1:5" x14ac:dyDescent="0.25">
      <c r="A352" s="32"/>
      <c r="B352" s="32"/>
      <c r="C352" s="32"/>
      <c r="D352" s="32"/>
      <c r="E352" s="33"/>
    </row>
    <row r="353" spans="1:5" x14ac:dyDescent="0.25">
      <c r="A353" s="32"/>
      <c r="B353" s="32"/>
      <c r="C353" s="32"/>
      <c r="D353" s="32"/>
      <c r="E353" s="33"/>
    </row>
    <row r="354" spans="1:5" x14ac:dyDescent="0.25">
      <c r="A354" s="32"/>
      <c r="B354" s="32"/>
      <c r="C354" s="32"/>
      <c r="D354" s="32"/>
      <c r="E354" s="33"/>
    </row>
    <row r="355" spans="1:5" x14ac:dyDescent="0.25">
      <c r="A355" s="32"/>
      <c r="B355" s="32"/>
      <c r="C355" s="32"/>
      <c r="D355" s="32"/>
      <c r="E355" s="33"/>
    </row>
    <row r="356" spans="1:5" x14ac:dyDescent="0.25">
      <c r="A356" s="32"/>
      <c r="B356" s="32"/>
      <c r="C356" s="32"/>
      <c r="D356" s="32"/>
      <c r="E356" s="33"/>
    </row>
    <row r="357" spans="1:5" x14ac:dyDescent="0.25">
      <c r="A357" s="32"/>
      <c r="B357" s="32"/>
      <c r="C357" s="32"/>
      <c r="D357" s="32"/>
      <c r="E357" s="33"/>
    </row>
    <row r="358" spans="1:5" x14ac:dyDescent="0.25">
      <c r="A358" s="32"/>
      <c r="B358" s="32"/>
      <c r="C358" s="32"/>
      <c r="D358" s="32"/>
      <c r="E358" s="33"/>
    </row>
    <row r="359" spans="1:5" x14ac:dyDescent="0.25">
      <c r="A359" s="32"/>
      <c r="B359" s="32"/>
      <c r="C359" s="32"/>
      <c r="D359" s="32"/>
      <c r="E359" s="33"/>
    </row>
    <row r="360" spans="1:5" x14ac:dyDescent="0.25">
      <c r="A360" s="32"/>
      <c r="B360" s="32"/>
      <c r="C360" s="32"/>
      <c r="D360" s="32"/>
      <c r="E360" s="33"/>
    </row>
    <row r="361" spans="1:5" x14ac:dyDescent="0.25">
      <c r="A361" s="32"/>
      <c r="B361" s="32"/>
      <c r="C361" s="32"/>
      <c r="D361" s="32"/>
      <c r="E361" s="33"/>
    </row>
    <row r="362" spans="1:5" x14ac:dyDescent="0.25">
      <c r="A362" s="32"/>
      <c r="B362" s="32"/>
      <c r="C362" s="32"/>
      <c r="D362" s="32"/>
      <c r="E362" s="33"/>
    </row>
    <row r="363" spans="1:5" x14ac:dyDescent="0.25">
      <c r="A363" s="32"/>
      <c r="B363" s="32"/>
      <c r="C363" s="32"/>
      <c r="D363" s="32"/>
      <c r="E363" s="33"/>
    </row>
    <row r="364" spans="1:5" x14ac:dyDescent="0.25">
      <c r="A364" s="32"/>
      <c r="B364" s="32"/>
      <c r="C364" s="32"/>
      <c r="D364" s="32"/>
      <c r="E364" s="33"/>
    </row>
    <row r="365" spans="1:5" x14ac:dyDescent="0.25">
      <c r="A365" s="32"/>
      <c r="B365" s="32"/>
      <c r="C365" s="32"/>
      <c r="D365" s="32"/>
      <c r="E365" s="33"/>
    </row>
    <row r="366" spans="1:5" x14ac:dyDescent="0.25">
      <c r="A366" s="32"/>
      <c r="B366" s="32"/>
      <c r="C366" s="32"/>
      <c r="D366" s="32"/>
      <c r="E366" s="33"/>
    </row>
    <row r="367" spans="1:5" x14ac:dyDescent="0.25">
      <c r="A367" s="32"/>
      <c r="B367" s="32"/>
      <c r="C367" s="32"/>
      <c r="D367" s="32"/>
      <c r="E367" s="33"/>
    </row>
    <row r="368" spans="1:5" x14ac:dyDescent="0.25">
      <c r="A368" s="32"/>
      <c r="B368" s="32"/>
      <c r="C368" s="32"/>
      <c r="D368" s="32"/>
      <c r="E368" s="33"/>
    </row>
    <row r="369" spans="1:5" x14ac:dyDescent="0.25">
      <c r="A369" s="32"/>
      <c r="B369" s="32"/>
      <c r="C369" s="32"/>
      <c r="D369" s="32"/>
      <c r="E369" s="33"/>
    </row>
    <row r="370" spans="1:5" x14ac:dyDescent="0.25">
      <c r="A370" s="32"/>
      <c r="B370" s="32"/>
      <c r="C370" s="32"/>
      <c r="D370" s="32"/>
      <c r="E370" s="33"/>
    </row>
    <row r="371" spans="1:5" x14ac:dyDescent="0.25">
      <c r="A371" s="32"/>
      <c r="B371" s="32"/>
      <c r="C371" s="32"/>
      <c r="D371" s="32"/>
      <c r="E371" s="33"/>
    </row>
    <row r="372" spans="1:5" x14ac:dyDescent="0.25">
      <c r="A372" s="32"/>
      <c r="B372" s="32"/>
      <c r="C372" s="32"/>
      <c r="D372" s="32"/>
      <c r="E372" s="33"/>
    </row>
    <row r="373" spans="1:5" x14ac:dyDescent="0.25">
      <c r="A373" s="32"/>
      <c r="B373" s="32"/>
      <c r="C373" s="32"/>
      <c r="D373" s="32"/>
      <c r="E373" s="33"/>
    </row>
    <row r="374" spans="1:5" x14ac:dyDescent="0.25">
      <c r="A374" s="32"/>
      <c r="B374" s="32"/>
      <c r="C374" s="32"/>
      <c r="D374" s="32"/>
      <c r="E374" s="33"/>
    </row>
    <row r="375" spans="1:5" x14ac:dyDescent="0.25">
      <c r="A375" s="32"/>
      <c r="B375" s="32"/>
      <c r="C375" s="32"/>
      <c r="D375" s="32"/>
      <c r="E375" s="33"/>
    </row>
    <row r="376" spans="1:5" x14ac:dyDescent="0.25">
      <c r="A376" s="32"/>
      <c r="B376" s="32"/>
      <c r="C376" s="32"/>
      <c r="D376" s="32"/>
      <c r="E376" s="33"/>
    </row>
    <row r="377" spans="1:5" x14ac:dyDescent="0.25">
      <c r="A377" s="32"/>
      <c r="B377" s="32"/>
      <c r="C377" s="32"/>
      <c r="D377" s="32"/>
      <c r="E377" s="33"/>
    </row>
    <row r="378" spans="1:5" x14ac:dyDescent="0.25">
      <c r="A378" s="32"/>
      <c r="B378" s="32"/>
      <c r="C378" s="32"/>
      <c r="D378" s="32"/>
      <c r="E378" s="33"/>
    </row>
    <row r="379" spans="1:5" x14ac:dyDescent="0.25">
      <c r="A379" s="32"/>
      <c r="B379" s="32"/>
      <c r="C379" s="32"/>
      <c r="D379" s="32"/>
      <c r="E379" s="33"/>
    </row>
    <row r="380" spans="1:5" x14ac:dyDescent="0.25">
      <c r="A380" s="32"/>
      <c r="B380" s="32"/>
      <c r="C380" s="32"/>
      <c r="D380" s="32"/>
      <c r="E380" s="33"/>
    </row>
    <row r="381" spans="1:5" x14ac:dyDescent="0.25">
      <c r="A381" s="32"/>
      <c r="B381" s="32"/>
      <c r="C381" s="32"/>
      <c r="D381" s="32"/>
      <c r="E381" s="33"/>
    </row>
    <row r="382" spans="1:5" x14ac:dyDescent="0.25">
      <c r="A382" s="32"/>
      <c r="B382" s="32"/>
      <c r="C382" s="32"/>
      <c r="D382" s="32"/>
      <c r="E382" s="33"/>
    </row>
    <row r="383" spans="1:5" x14ac:dyDescent="0.25">
      <c r="A383" s="32"/>
      <c r="B383" s="32"/>
      <c r="C383" s="32"/>
      <c r="D383" s="32"/>
      <c r="E383" s="33"/>
    </row>
    <row r="384" spans="1:5" x14ac:dyDescent="0.25">
      <c r="A384" s="32"/>
      <c r="B384" s="32"/>
      <c r="C384" s="32"/>
      <c r="D384" s="32"/>
      <c r="E384" s="33"/>
    </row>
    <row r="385" spans="1:5" x14ac:dyDescent="0.25">
      <c r="A385" s="32"/>
      <c r="B385" s="32"/>
      <c r="C385" s="32"/>
      <c r="D385" s="32"/>
      <c r="E385" s="33"/>
    </row>
    <row r="386" spans="1:5" x14ac:dyDescent="0.25">
      <c r="A386" s="32"/>
      <c r="B386" s="32"/>
      <c r="C386" s="32"/>
      <c r="D386" s="32"/>
      <c r="E386" s="33"/>
    </row>
    <row r="387" spans="1:5" x14ac:dyDescent="0.25">
      <c r="A387" s="32"/>
      <c r="B387" s="32"/>
      <c r="C387" s="32"/>
      <c r="D387" s="32"/>
      <c r="E387" s="33"/>
    </row>
    <row r="388" spans="1:5" x14ac:dyDescent="0.25">
      <c r="A388" s="32"/>
      <c r="B388" s="32"/>
      <c r="C388" s="32"/>
      <c r="D388" s="32"/>
      <c r="E388" s="33"/>
    </row>
    <row r="389" spans="1:5" x14ac:dyDescent="0.25">
      <c r="A389" s="32"/>
      <c r="B389" s="32"/>
      <c r="C389" s="32"/>
      <c r="D389" s="32"/>
      <c r="E389" s="33"/>
    </row>
    <row r="390" spans="1:5" x14ac:dyDescent="0.25">
      <c r="A390" s="32"/>
      <c r="B390" s="32"/>
      <c r="C390" s="32"/>
      <c r="D390" s="32"/>
      <c r="E390" s="33"/>
    </row>
    <row r="391" spans="1:5" x14ac:dyDescent="0.25">
      <c r="A391" s="32"/>
      <c r="B391" s="32"/>
      <c r="C391" s="32"/>
      <c r="D391" s="32"/>
      <c r="E391" s="33"/>
    </row>
    <row r="392" spans="1:5" x14ac:dyDescent="0.25">
      <c r="A392" s="32"/>
      <c r="B392" s="32"/>
      <c r="C392" s="32"/>
      <c r="D392" s="32"/>
      <c r="E392" s="33"/>
    </row>
    <row r="393" spans="1:5" x14ac:dyDescent="0.25">
      <c r="A393" s="32"/>
      <c r="B393" s="32"/>
      <c r="C393" s="32"/>
      <c r="D393" s="32"/>
      <c r="E393" s="33"/>
    </row>
    <row r="394" spans="1:5" x14ac:dyDescent="0.25">
      <c r="A394" s="32"/>
      <c r="B394" s="32"/>
      <c r="C394" s="32"/>
      <c r="D394" s="32"/>
      <c r="E394" s="33"/>
    </row>
    <row r="395" spans="1:5" x14ac:dyDescent="0.25">
      <c r="A395" s="32"/>
      <c r="B395" s="32"/>
      <c r="C395" s="32"/>
      <c r="D395" s="32"/>
      <c r="E395" s="33"/>
    </row>
    <row r="396" spans="1:5" x14ac:dyDescent="0.25">
      <c r="A396" s="32"/>
      <c r="B396" s="32"/>
      <c r="C396" s="32"/>
      <c r="D396" s="32"/>
      <c r="E396" s="33"/>
    </row>
    <row r="397" spans="1:5" x14ac:dyDescent="0.25">
      <c r="A397" s="32"/>
      <c r="B397" s="32"/>
      <c r="C397" s="32"/>
      <c r="D397" s="32"/>
      <c r="E397" s="33"/>
    </row>
    <row r="398" spans="1:5" x14ac:dyDescent="0.25">
      <c r="A398" s="32"/>
      <c r="B398" s="32"/>
      <c r="C398" s="32"/>
      <c r="D398" s="32"/>
      <c r="E398" s="33"/>
    </row>
    <row r="399" spans="1:5" x14ac:dyDescent="0.25">
      <c r="A399" s="32"/>
      <c r="B399" s="32"/>
      <c r="C399" s="32"/>
      <c r="D399" s="32"/>
      <c r="E399" s="33"/>
    </row>
    <row r="400" spans="1:5" x14ac:dyDescent="0.25">
      <c r="A400" s="32"/>
      <c r="B400" s="32"/>
      <c r="C400" s="32"/>
      <c r="D400" s="32"/>
      <c r="E400" s="33"/>
    </row>
    <row r="401" spans="1:5" x14ac:dyDescent="0.25">
      <c r="A401" s="32"/>
      <c r="B401" s="32"/>
      <c r="C401" s="32"/>
      <c r="D401" s="32"/>
      <c r="E401" s="33"/>
    </row>
    <row r="402" spans="1:5" x14ac:dyDescent="0.25">
      <c r="A402" s="32"/>
      <c r="B402" s="32"/>
      <c r="C402" s="32"/>
      <c r="D402" s="32"/>
      <c r="E402" s="33"/>
    </row>
    <row r="403" spans="1:5" x14ac:dyDescent="0.25">
      <c r="A403" s="32"/>
      <c r="B403" s="32"/>
      <c r="C403" s="32"/>
      <c r="D403" s="32"/>
      <c r="E403" s="33"/>
    </row>
    <row r="404" spans="1:5" x14ac:dyDescent="0.25">
      <c r="A404" s="32"/>
      <c r="B404" s="32"/>
      <c r="C404" s="32"/>
      <c r="D404" s="32"/>
      <c r="E404" s="33"/>
    </row>
    <row r="405" spans="1:5" x14ac:dyDescent="0.25">
      <c r="A405" s="32"/>
      <c r="B405" s="32"/>
      <c r="C405" s="32"/>
      <c r="D405" s="32"/>
      <c r="E405" s="33"/>
    </row>
    <row r="406" spans="1:5" x14ac:dyDescent="0.25">
      <c r="A406" s="32"/>
      <c r="B406" s="32"/>
      <c r="C406" s="32"/>
      <c r="D406" s="32"/>
      <c r="E406" s="33"/>
    </row>
    <row r="407" spans="1:5" x14ac:dyDescent="0.25">
      <c r="A407" s="32"/>
      <c r="B407" s="32"/>
      <c r="C407" s="32"/>
      <c r="D407" s="32"/>
      <c r="E407" s="33"/>
    </row>
    <row r="408" spans="1:5" x14ac:dyDescent="0.25">
      <c r="A408" s="32"/>
      <c r="B408" s="32"/>
      <c r="C408" s="32"/>
      <c r="D408" s="32"/>
      <c r="E408" s="33"/>
    </row>
    <row r="409" spans="1:5" x14ac:dyDescent="0.25">
      <c r="A409" s="32"/>
      <c r="B409" s="32"/>
      <c r="C409" s="32"/>
      <c r="D409" s="32"/>
      <c r="E409" s="33"/>
    </row>
    <row r="410" spans="1:5" x14ac:dyDescent="0.25">
      <c r="A410" s="32"/>
      <c r="B410" s="32"/>
      <c r="C410" s="32"/>
      <c r="D410" s="32"/>
      <c r="E410" s="33"/>
    </row>
    <row r="411" spans="1:5" x14ac:dyDescent="0.25">
      <c r="A411" s="32"/>
      <c r="B411" s="32"/>
      <c r="C411" s="32"/>
      <c r="D411" s="32"/>
      <c r="E411" s="33"/>
    </row>
    <row r="412" spans="1:5" x14ac:dyDescent="0.25">
      <c r="A412" s="32"/>
      <c r="B412" s="32"/>
      <c r="C412" s="32"/>
      <c r="D412" s="32"/>
      <c r="E412" s="33"/>
    </row>
    <row r="413" spans="1:5" x14ac:dyDescent="0.25">
      <c r="A413" s="32"/>
      <c r="B413" s="32"/>
      <c r="C413" s="32"/>
      <c r="D413" s="32"/>
      <c r="E413" s="33"/>
    </row>
    <row r="414" spans="1:5" x14ac:dyDescent="0.25">
      <c r="A414" s="32"/>
      <c r="B414" s="32"/>
      <c r="C414" s="32"/>
      <c r="D414" s="32"/>
      <c r="E414" s="33"/>
    </row>
    <row r="415" spans="1:5" x14ac:dyDescent="0.25">
      <c r="A415" s="32"/>
      <c r="B415" s="32"/>
      <c r="C415" s="32"/>
      <c r="D415" s="32"/>
      <c r="E415" s="33"/>
    </row>
    <row r="416" spans="1:5" x14ac:dyDescent="0.25">
      <c r="A416" s="32"/>
      <c r="B416" s="32"/>
      <c r="C416" s="32"/>
      <c r="D416" s="32"/>
      <c r="E416" s="33"/>
    </row>
    <row r="417" spans="1:5" x14ac:dyDescent="0.25">
      <c r="A417" s="32"/>
      <c r="B417" s="32"/>
      <c r="C417" s="32"/>
      <c r="D417" s="32"/>
      <c r="E417" s="33"/>
    </row>
    <row r="418" spans="1:5" x14ac:dyDescent="0.25">
      <c r="A418" s="32"/>
      <c r="B418" s="32"/>
      <c r="C418" s="32"/>
      <c r="D418" s="32"/>
      <c r="E418" s="33"/>
    </row>
    <row r="419" spans="1:5" x14ac:dyDescent="0.25">
      <c r="A419" s="32"/>
      <c r="B419" s="32"/>
      <c r="C419" s="32"/>
      <c r="D419" s="32"/>
      <c r="E419" s="33"/>
    </row>
    <row r="420" spans="1:5" x14ac:dyDescent="0.25">
      <c r="A420" s="32"/>
      <c r="B420" s="32"/>
      <c r="C420" s="32"/>
      <c r="D420" s="32"/>
      <c r="E420" s="33"/>
    </row>
    <row r="421" spans="1:5" x14ac:dyDescent="0.25">
      <c r="A421" s="32"/>
      <c r="B421" s="32"/>
      <c r="C421" s="32"/>
      <c r="D421" s="32"/>
      <c r="E421" s="33"/>
    </row>
    <row r="422" spans="1:5" x14ac:dyDescent="0.25">
      <c r="A422" s="32"/>
      <c r="B422" s="32"/>
      <c r="C422" s="32"/>
      <c r="D422" s="32"/>
      <c r="E422" s="33"/>
    </row>
    <row r="423" spans="1:5" x14ac:dyDescent="0.25">
      <c r="A423" s="32"/>
      <c r="B423" s="32"/>
      <c r="C423" s="32"/>
      <c r="D423" s="32"/>
      <c r="E423" s="33"/>
    </row>
    <row r="424" spans="1:5" x14ac:dyDescent="0.25">
      <c r="A424" s="32"/>
      <c r="B424" s="32"/>
      <c r="C424" s="32"/>
      <c r="D424" s="32"/>
      <c r="E424" s="33"/>
    </row>
    <row r="425" spans="1:5" x14ac:dyDescent="0.25">
      <c r="A425" s="32"/>
      <c r="B425" s="32"/>
      <c r="C425" s="32"/>
      <c r="D425" s="32"/>
      <c r="E425" s="33"/>
    </row>
    <row r="426" spans="1:5" x14ac:dyDescent="0.25">
      <c r="A426" s="32"/>
      <c r="B426" s="32"/>
      <c r="C426" s="32"/>
      <c r="D426" s="32"/>
      <c r="E426" s="33"/>
    </row>
    <row r="427" spans="1:5" x14ac:dyDescent="0.25">
      <c r="A427" s="32"/>
      <c r="B427" s="32"/>
      <c r="C427" s="32"/>
      <c r="D427" s="32"/>
      <c r="E427" s="33"/>
    </row>
    <row r="428" spans="1:5" x14ac:dyDescent="0.25">
      <c r="A428" s="32"/>
      <c r="B428" s="32"/>
      <c r="C428" s="32"/>
      <c r="D428" s="32"/>
      <c r="E428" s="33"/>
    </row>
    <row r="429" spans="1:5" x14ac:dyDescent="0.25">
      <c r="A429" s="32"/>
      <c r="B429" s="32"/>
      <c r="C429" s="32"/>
      <c r="D429" s="32"/>
      <c r="E429" s="33"/>
    </row>
    <row r="430" spans="1:5" x14ac:dyDescent="0.25">
      <c r="A430" s="32"/>
      <c r="B430" s="32"/>
      <c r="C430" s="32"/>
      <c r="D430" s="32"/>
      <c r="E430" s="33"/>
    </row>
    <row r="431" spans="1:5" x14ac:dyDescent="0.25">
      <c r="A431" s="32"/>
      <c r="B431" s="32"/>
      <c r="C431" s="32"/>
      <c r="D431" s="32"/>
      <c r="E431" s="33"/>
    </row>
    <row r="432" spans="1:5" x14ac:dyDescent="0.25">
      <c r="A432" s="32"/>
      <c r="B432" s="32"/>
      <c r="C432" s="32"/>
      <c r="D432" s="32"/>
      <c r="E432" s="33"/>
    </row>
    <row r="433" spans="1:5" x14ac:dyDescent="0.25">
      <c r="A433" s="32"/>
      <c r="B433" s="32"/>
      <c r="C433" s="32"/>
      <c r="D433" s="32"/>
      <c r="E433" s="33"/>
    </row>
    <row r="434" spans="1:5" x14ac:dyDescent="0.25">
      <c r="A434" s="32"/>
      <c r="B434" s="32"/>
      <c r="C434" s="32"/>
      <c r="D434" s="32"/>
      <c r="E434" s="33"/>
    </row>
    <row r="435" spans="1:5" x14ac:dyDescent="0.25">
      <c r="A435" s="32"/>
      <c r="B435" s="32"/>
      <c r="C435" s="32"/>
      <c r="D435" s="32"/>
      <c r="E435" s="33"/>
    </row>
    <row r="436" spans="1:5" x14ac:dyDescent="0.25">
      <c r="A436" s="32"/>
      <c r="B436" s="32"/>
      <c r="C436" s="32"/>
      <c r="D436" s="32"/>
      <c r="E436" s="33"/>
    </row>
    <row r="437" spans="1:5" x14ac:dyDescent="0.25">
      <c r="A437" s="32"/>
      <c r="B437" s="32"/>
      <c r="C437" s="32"/>
      <c r="D437" s="32"/>
      <c r="E437" s="33"/>
    </row>
    <row r="438" spans="1:5" x14ac:dyDescent="0.25">
      <c r="A438" s="32"/>
      <c r="B438" s="32"/>
      <c r="C438" s="32"/>
      <c r="D438" s="32"/>
      <c r="E438" s="33"/>
    </row>
    <row r="439" spans="1:5" x14ac:dyDescent="0.25">
      <c r="A439" s="32"/>
      <c r="B439" s="32"/>
      <c r="C439" s="32"/>
      <c r="D439" s="32"/>
      <c r="E439" s="33"/>
    </row>
    <row r="440" spans="1:5" x14ac:dyDescent="0.25">
      <c r="A440" s="32"/>
      <c r="B440" s="32"/>
      <c r="C440" s="32"/>
      <c r="D440" s="32"/>
      <c r="E440" s="33"/>
    </row>
    <row r="441" spans="1:5" x14ac:dyDescent="0.25">
      <c r="A441" s="32"/>
      <c r="B441" s="32"/>
      <c r="C441" s="32"/>
      <c r="D441" s="32"/>
      <c r="E441" s="33"/>
    </row>
    <row r="442" spans="1:5" x14ac:dyDescent="0.25">
      <c r="A442" s="32"/>
      <c r="B442" s="32"/>
      <c r="C442" s="32"/>
      <c r="D442" s="32"/>
      <c r="E442" s="33"/>
    </row>
    <row r="443" spans="1:5" x14ac:dyDescent="0.25">
      <c r="A443" s="32"/>
      <c r="B443" s="32"/>
      <c r="C443" s="32"/>
      <c r="D443" s="32"/>
      <c r="E443" s="33"/>
    </row>
    <row r="444" spans="1:5" x14ac:dyDescent="0.25">
      <c r="A444" s="32"/>
      <c r="B444" s="32"/>
      <c r="C444" s="32"/>
      <c r="D444" s="32"/>
      <c r="E444" s="33"/>
    </row>
    <row r="445" spans="1:5" x14ac:dyDescent="0.25">
      <c r="A445" s="32"/>
      <c r="B445" s="32"/>
      <c r="C445" s="32"/>
      <c r="D445" s="32"/>
      <c r="E445" s="33"/>
    </row>
    <row r="446" spans="1:5" x14ac:dyDescent="0.25">
      <c r="A446" s="32"/>
      <c r="B446" s="32"/>
      <c r="C446" s="32"/>
      <c r="D446" s="32"/>
      <c r="E446" s="33"/>
    </row>
    <row r="447" spans="1:5" x14ac:dyDescent="0.25">
      <c r="A447" s="32"/>
      <c r="B447" s="32"/>
      <c r="C447" s="32"/>
      <c r="D447" s="32"/>
      <c r="E447" s="33"/>
    </row>
    <row r="448" spans="1:5" x14ac:dyDescent="0.25">
      <c r="A448" s="32"/>
      <c r="B448" s="32"/>
      <c r="C448" s="32"/>
      <c r="D448" s="32"/>
      <c r="E448" s="33"/>
    </row>
    <row r="449" spans="1:5" x14ac:dyDescent="0.25">
      <c r="A449" s="32"/>
      <c r="B449" s="32"/>
      <c r="C449" s="32"/>
      <c r="D449" s="32"/>
      <c r="E449" s="33"/>
    </row>
    <row r="450" spans="1:5" x14ac:dyDescent="0.25">
      <c r="A450" s="32"/>
      <c r="B450" s="32"/>
      <c r="C450" s="32"/>
      <c r="D450" s="32"/>
      <c r="E450" s="33"/>
    </row>
    <row r="451" spans="1:5" x14ac:dyDescent="0.25">
      <c r="A451" s="32"/>
      <c r="B451" s="32"/>
      <c r="C451" s="32"/>
      <c r="D451" s="32"/>
      <c r="E451" s="33"/>
    </row>
    <row r="452" spans="1:5" x14ac:dyDescent="0.25">
      <c r="A452" s="32"/>
      <c r="B452" s="32"/>
      <c r="C452" s="32"/>
      <c r="D452" s="32"/>
      <c r="E452" s="33"/>
    </row>
    <row r="453" spans="1:5" x14ac:dyDescent="0.25">
      <c r="A453" s="32"/>
      <c r="B453" s="32"/>
      <c r="C453" s="32"/>
      <c r="D453" s="32"/>
      <c r="E453" s="33"/>
    </row>
    <row r="454" spans="1:5" x14ac:dyDescent="0.25">
      <c r="A454" s="32"/>
      <c r="B454" s="32"/>
      <c r="C454" s="32"/>
      <c r="D454" s="32"/>
      <c r="E454" s="33"/>
    </row>
    <row r="455" spans="1:5" x14ac:dyDescent="0.25">
      <c r="A455" s="32"/>
      <c r="B455" s="32"/>
      <c r="C455" s="32"/>
      <c r="D455" s="32"/>
      <c r="E455" s="33"/>
    </row>
    <row r="456" spans="1:5" x14ac:dyDescent="0.25">
      <c r="A456" s="32"/>
      <c r="B456" s="32"/>
      <c r="C456" s="32"/>
      <c r="D456" s="32"/>
      <c r="E456" s="33"/>
    </row>
    <row r="457" spans="1:5" x14ac:dyDescent="0.25">
      <c r="A457" s="32"/>
      <c r="B457" s="32"/>
      <c r="C457" s="32"/>
      <c r="D457" s="32"/>
      <c r="E457" s="33"/>
    </row>
    <row r="458" spans="1:5" x14ac:dyDescent="0.25">
      <c r="A458" s="32"/>
      <c r="B458" s="32"/>
      <c r="C458" s="32"/>
      <c r="D458" s="32"/>
      <c r="E458" s="33"/>
    </row>
    <row r="459" spans="1:5" x14ac:dyDescent="0.25">
      <c r="A459" s="32"/>
      <c r="B459" s="32"/>
      <c r="C459" s="32"/>
      <c r="D459" s="32"/>
      <c r="E459" s="33"/>
    </row>
    <row r="460" spans="1:5" x14ac:dyDescent="0.25">
      <c r="A460" s="32"/>
      <c r="B460" s="32"/>
      <c r="C460" s="32"/>
      <c r="D460" s="32"/>
      <c r="E460" s="33"/>
    </row>
    <row r="461" spans="1:5" x14ac:dyDescent="0.25">
      <c r="A461" s="32"/>
      <c r="B461" s="32"/>
      <c r="C461" s="32"/>
      <c r="D461" s="32"/>
      <c r="E461" s="33"/>
    </row>
    <row r="462" spans="1:5" x14ac:dyDescent="0.25">
      <c r="A462" s="32"/>
      <c r="B462" s="32"/>
      <c r="C462" s="32"/>
      <c r="D462" s="32"/>
      <c r="E462" s="33"/>
    </row>
    <row r="463" spans="1:5" x14ac:dyDescent="0.25">
      <c r="A463" s="32"/>
      <c r="B463" s="32"/>
      <c r="C463" s="32"/>
      <c r="D463" s="32"/>
      <c r="E463" s="33"/>
    </row>
    <row r="464" spans="1:5" x14ac:dyDescent="0.25">
      <c r="A464" s="32"/>
      <c r="B464" s="32"/>
      <c r="C464" s="32"/>
      <c r="D464" s="32"/>
      <c r="E464" s="33"/>
    </row>
    <row r="465" spans="1:5" x14ac:dyDescent="0.25">
      <c r="A465" s="32"/>
      <c r="B465" s="32"/>
      <c r="C465" s="32"/>
      <c r="D465" s="32"/>
      <c r="E465" s="33"/>
    </row>
    <row r="466" spans="1:5" x14ac:dyDescent="0.25">
      <c r="A466" s="32"/>
      <c r="B466" s="32"/>
      <c r="C466" s="32"/>
      <c r="D466" s="32"/>
      <c r="E466" s="33"/>
    </row>
    <row r="467" spans="1:5" x14ac:dyDescent="0.25">
      <c r="A467" s="32"/>
      <c r="B467" s="32"/>
      <c r="C467" s="32"/>
      <c r="D467" s="32"/>
      <c r="E467" s="33"/>
    </row>
    <row r="468" spans="1:5" x14ac:dyDescent="0.25">
      <c r="A468" s="32"/>
      <c r="B468" s="32"/>
      <c r="C468" s="32"/>
      <c r="D468" s="32"/>
      <c r="E468" s="33"/>
    </row>
    <row r="469" spans="1:5" x14ac:dyDescent="0.25">
      <c r="A469" s="32"/>
      <c r="B469" s="32"/>
      <c r="C469" s="32"/>
      <c r="D469" s="32"/>
      <c r="E469" s="33"/>
    </row>
    <row r="470" spans="1:5" x14ac:dyDescent="0.25">
      <c r="A470" s="32"/>
      <c r="B470" s="32"/>
      <c r="C470" s="32"/>
      <c r="D470" s="32"/>
      <c r="E470" s="33"/>
    </row>
    <row r="471" spans="1:5" x14ac:dyDescent="0.25">
      <c r="A471" s="32"/>
      <c r="B471" s="32"/>
      <c r="C471" s="32"/>
      <c r="D471" s="32"/>
      <c r="E471" s="33"/>
    </row>
    <row r="472" spans="1:5" x14ac:dyDescent="0.25">
      <c r="A472" s="32"/>
      <c r="B472" s="32"/>
      <c r="C472" s="32"/>
      <c r="D472" s="32"/>
      <c r="E472" s="33"/>
    </row>
    <row r="473" spans="1:5" x14ac:dyDescent="0.25">
      <c r="A473" s="32"/>
      <c r="B473" s="32"/>
      <c r="C473" s="32"/>
      <c r="D473" s="32"/>
      <c r="E473" s="33"/>
    </row>
    <row r="474" spans="1:5" x14ac:dyDescent="0.25">
      <c r="A474" s="32"/>
      <c r="B474" s="32"/>
      <c r="C474" s="32"/>
      <c r="D474" s="32"/>
      <c r="E474" s="33"/>
    </row>
    <row r="475" spans="1:5" x14ac:dyDescent="0.25">
      <c r="A475" s="32"/>
      <c r="B475" s="32"/>
      <c r="C475" s="32"/>
      <c r="D475" s="32"/>
      <c r="E475" s="33"/>
    </row>
    <row r="476" spans="1:5" x14ac:dyDescent="0.25">
      <c r="A476" s="32"/>
      <c r="B476" s="32"/>
      <c r="C476" s="32"/>
      <c r="D476" s="32"/>
      <c r="E476" s="33"/>
    </row>
    <row r="477" spans="1:5" x14ac:dyDescent="0.25">
      <c r="A477" s="32"/>
      <c r="B477" s="32"/>
      <c r="C477" s="32"/>
      <c r="D477" s="32"/>
      <c r="E477" s="33"/>
    </row>
    <row r="478" spans="1:5" x14ac:dyDescent="0.25">
      <c r="A478" s="32"/>
      <c r="B478" s="32"/>
      <c r="C478" s="32"/>
      <c r="D478" s="32"/>
      <c r="E478" s="33"/>
    </row>
    <row r="479" spans="1:5" x14ac:dyDescent="0.25">
      <c r="A479" s="32"/>
      <c r="B479" s="32"/>
      <c r="C479" s="32"/>
      <c r="D479" s="32"/>
      <c r="E479" s="33"/>
    </row>
    <row r="480" spans="1:5" x14ac:dyDescent="0.25">
      <c r="A480" s="32"/>
      <c r="B480" s="32"/>
      <c r="C480" s="32"/>
      <c r="D480" s="32"/>
      <c r="E480" s="33"/>
    </row>
    <row r="481" spans="1:5" x14ac:dyDescent="0.25">
      <c r="A481" s="32"/>
      <c r="B481" s="32"/>
      <c r="C481" s="32"/>
      <c r="D481" s="32"/>
      <c r="E481" s="33"/>
    </row>
    <row r="482" spans="1:5" x14ac:dyDescent="0.25">
      <c r="A482" s="32"/>
      <c r="B482" s="32"/>
      <c r="C482" s="32"/>
      <c r="D482" s="32"/>
      <c r="E482" s="33"/>
    </row>
    <row r="483" spans="1:5" x14ac:dyDescent="0.25">
      <c r="A483" s="32"/>
      <c r="B483" s="32"/>
      <c r="C483" s="32"/>
      <c r="D483" s="32"/>
      <c r="E483" s="33"/>
    </row>
    <row r="484" spans="1:5" x14ac:dyDescent="0.25">
      <c r="A484" s="32"/>
      <c r="B484" s="32"/>
      <c r="C484" s="32"/>
      <c r="D484" s="32"/>
      <c r="E484" s="33"/>
    </row>
    <row r="485" spans="1:5" x14ac:dyDescent="0.25">
      <c r="A485" s="32"/>
      <c r="B485" s="32"/>
      <c r="C485" s="32"/>
      <c r="D485" s="32"/>
      <c r="E485" s="33"/>
    </row>
    <row r="486" spans="1:5" x14ac:dyDescent="0.25">
      <c r="A486" s="32"/>
      <c r="B486" s="32"/>
      <c r="C486" s="32"/>
      <c r="D486" s="32"/>
      <c r="E486" s="33"/>
    </row>
    <row r="487" spans="1:5" x14ac:dyDescent="0.25">
      <c r="A487" s="32"/>
      <c r="B487" s="32"/>
      <c r="C487" s="32"/>
      <c r="D487" s="32"/>
      <c r="E487" s="33"/>
    </row>
    <row r="488" spans="1:5" x14ac:dyDescent="0.25">
      <c r="A488" s="32"/>
      <c r="B488" s="32"/>
      <c r="C488" s="32"/>
      <c r="D488" s="32"/>
      <c r="E488" s="33"/>
    </row>
    <row r="489" spans="1:5" x14ac:dyDescent="0.25">
      <c r="A489" s="32"/>
      <c r="B489" s="32"/>
      <c r="C489" s="32"/>
      <c r="D489" s="32"/>
      <c r="E489" s="33"/>
    </row>
    <row r="490" spans="1:5" x14ac:dyDescent="0.25">
      <c r="A490" s="32"/>
      <c r="B490" s="32"/>
      <c r="C490" s="32"/>
      <c r="D490" s="32"/>
      <c r="E490" s="33"/>
    </row>
    <row r="491" spans="1:5" x14ac:dyDescent="0.25">
      <c r="A491" s="32"/>
      <c r="B491" s="32"/>
      <c r="C491" s="32"/>
      <c r="D491" s="32"/>
      <c r="E491" s="33"/>
    </row>
    <row r="492" spans="1:5" x14ac:dyDescent="0.25">
      <c r="A492" s="32"/>
      <c r="B492" s="32"/>
      <c r="C492" s="32"/>
      <c r="D492" s="32"/>
      <c r="E492" s="33"/>
    </row>
    <row r="493" spans="1:5" x14ac:dyDescent="0.25">
      <c r="A493" s="32"/>
      <c r="B493" s="32"/>
      <c r="C493" s="32"/>
      <c r="D493" s="32"/>
      <c r="E493" s="33"/>
    </row>
    <row r="494" spans="1:5" x14ac:dyDescent="0.25">
      <c r="A494" s="32"/>
      <c r="B494" s="32"/>
      <c r="C494" s="32"/>
      <c r="D494" s="32"/>
      <c r="E494" s="33"/>
    </row>
    <row r="495" spans="1:5" x14ac:dyDescent="0.25">
      <c r="A495" s="32"/>
      <c r="B495" s="32"/>
      <c r="C495" s="32"/>
      <c r="D495" s="32"/>
      <c r="E495" s="33"/>
    </row>
    <row r="496" spans="1:5" x14ac:dyDescent="0.25">
      <c r="A496" s="32"/>
      <c r="B496" s="32"/>
      <c r="C496" s="32"/>
      <c r="D496" s="32"/>
      <c r="E496" s="33"/>
    </row>
    <row r="497" spans="1:5" x14ac:dyDescent="0.25">
      <c r="A497" s="32"/>
      <c r="B497" s="32"/>
      <c r="C497" s="32"/>
      <c r="D497" s="32"/>
      <c r="E497" s="33"/>
    </row>
    <row r="498" spans="1:5" x14ac:dyDescent="0.25">
      <c r="A498" s="32"/>
      <c r="B498" s="32"/>
      <c r="C498" s="32"/>
      <c r="D498" s="32"/>
      <c r="E498" s="33"/>
    </row>
    <row r="499" spans="1:5" x14ac:dyDescent="0.25">
      <c r="A499" s="32"/>
      <c r="B499" s="32"/>
      <c r="C499" s="32"/>
      <c r="D499" s="32"/>
      <c r="E499" s="33"/>
    </row>
    <row r="500" spans="1:5" x14ac:dyDescent="0.25">
      <c r="A500" s="32"/>
      <c r="B500" s="32"/>
      <c r="C500" s="32"/>
      <c r="D500" s="32"/>
      <c r="E500" s="33"/>
    </row>
    <row r="501" spans="1:5" x14ac:dyDescent="0.25">
      <c r="A501" s="32"/>
      <c r="B501" s="32"/>
      <c r="C501" s="32"/>
      <c r="D501" s="32"/>
      <c r="E501" s="33"/>
    </row>
    <row r="502" spans="1:5" x14ac:dyDescent="0.25">
      <c r="A502" s="32"/>
      <c r="B502" s="32"/>
      <c r="C502" s="32"/>
      <c r="D502" s="32"/>
      <c r="E502" s="33"/>
    </row>
    <row r="503" spans="1:5" x14ac:dyDescent="0.25">
      <c r="A503" s="32"/>
      <c r="B503" s="32"/>
      <c r="C503" s="32"/>
      <c r="D503" s="32"/>
      <c r="E503" s="33"/>
    </row>
    <row r="504" spans="1:5" x14ac:dyDescent="0.25">
      <c r="A504" s="32"/>
      <c r="B504" s="32"/>
      <c r="C504" s="32"/>
      <c r="D504" s="32"/>
      <c r="E504" s="33"/>
    </row>
    <row r="505" spans="1:5" x14ac:dyDescent="0.25">
      <c r="A505" s="32"/>
      <c r="B505" s="32"/>
      <c r="C505" s="32"/>
      <c r="D505" s="32"/>
      <c r="E505" s="33"/>
    </row>
    <row r="506" spans="1:5" x14ac:dyDescent="0.25">
      <c r="A506" s="32"/>
      <c r="B506" s="32"/>
      <c r="C506" s="32"/>
      <c r="D506" s="32"/>
      <c r="E506" s="33"/>
    </row>
    <row r="507" spans="1:5" x14ac:dyDescent="0.25">
      <c r="A507" s="32"/>
      <c r="B507" s="32"/>
      <c r="C507" s="32"/>
      <c r="D507" s="32"/>
      <c r="E507" s="33"/>
    </row>
    <row r="508" spans="1:5" x14ac:dyDescent="0.25">
      <c r="A508" s="32"/>
      <c r="B508" s="32"/>
      <c r="C508" s="32"/>
      <c r="D508" s="32"/>
      <c r="E508" s="33"/>
    </row>
    <row r="509" spans="1:5" x14ac:dyDescent="0.25">
      <c r="A509" s="32"/>
      <c r="B509" s="32"/>
      <c r="C509" s="32"/>
      <c r="D509" s="32"/>
      <c r="E509" s="33"/>
    </row>
    <row r="510" spans="1:5" x14ac:dyDescent="0.25">
      <c r="A510" s="32"/>
      <c r="B510" s="32"/>
      <c r="C510" s="32"/>
      <c r="D510" s="32"/>
      <c r="E510" s="33"/>
    </row>
    <row r="511" spans="1:5" x14ac:dyDescent="0.25">
      <c r="A511" s="32"/>
      <c r="B511" s="32"/>
      <c r="C511" s="32"/>
      <c r="D511" s="32"/>
      <c r="E511" s="33"/>
    </row>
    <row r="512" spans="1:5" x14ac:dyDescent="0.25">
      <c r="A512" s="32"/>
      <c r="B512" s="32"/>
      <c r="C512" s="32"/>
      <c r="D512" s="32"/>
      <c r="E512" s="33"/>
    </row>
    <row r="513" spans="1:5" x14ac:dyDescent="0.25">
      <c r="A513" s="32"/>
      <c r="B513" s="32"/>
      <c r="C513" s="32"/>
      <c r="D513" s="32"/>
      <c r="E513" s="33"/>
    </row>
    <row r="514" spans="1:5" x14ac:dyDescent="0.25">
      <c r="A514" s="32"/>
      <c r="B514" s="32"/>
      <c r="C514" s="32"/>
      <c r="D514" s="32"/>
      <c r="E514" s="33"/>
    </row>
    <row r="515" spans="1:5" x14ac:dyDescent="0.25">
      <c r="A515" s="32"/>
      <c r="B515" s="32"/>
      <c r="C515" s="32"/>
      <c r="D515" s="32"/>
      <c r="E515" s="33"/>
    </row>
    <row r="516" spans="1:5" x14ac:dyDescent="0.25">
      <c r="A516" s="32"/>
      <c r="B516" s="32"/>
      <c r="C516" s="32"/>
      <c r="D516" s="32"/>
      <c r="E516" s="33"/>
    </row>
    <row r="517" spans="1:5" x14ac:dyDescent="0.25">
      <c r="A517" s="32"/>
      <c r="B517" s="32"/>
      <c r="C517" s="32"/>
      <c r="D517" s="32"/>
      <c r="E517" s="33"/>
    </row>
    <row r="518" spans="1:5" x14ac:dyDescent="0.25">
      <c r="A518" s="32"/>
      <c r="B518" s="32"/>
      <c r="C518" s="32"/>
      <c r="D518" s="32"/>
      <c r="E518" s="33"/>
    </row>
    <row r="519" spans="1:5" x14ac:dyDescent="0.25">
      <c r="A519" s="32"/>
      <c r="B519" s="32"/>
      <c r="C519" s="32"/>
      <c r="D519" s="32"/>
      <c r="E519" s="33"/>
    </row>
    <row r="520" spans="1:5" x14ac:dyDescent="0.25">
      <c r="A520" s="32"/>
      <c r="B520" s="32"/>
      <c r="C520" s="32"/>
      <c r="D520" s="32"/>
      <c r="E520" s="33"/>
    </row>
    <row r="521" spans="1:5" x14ac:dyDescent="0.25">
      <c r="A521" s="32"/>
      <c r="B521" s="32"/>
      <c r="C521" s="32"/>
      <c r="D521" s="32"/>
      <c r="E521" s="33"/>
    </row>
    <row r="522" spans="1:5" x14ac:dyDescent="0.25">
      <c r="A522" s="32"/>
      <c r="B522" s="32"/>
      <c r="C522" s="32"/>
      <c r="D522" s="32"/>
      <c r="E522" s="33"/>
    </row>
    <row r="523" spans="1:5" x14ac:dyDescent="0.25">
      <c r="A523" s="32"/>
      <c r="B523" s="32"/>
      <c r="C523" s="32"/>
      <c r="D523" s="32"/>
      <c r="E523" s="33"/>
    </row>
    <row r="524" spans="1:5" x14ac:dyDescent="0.25">
      <c r="A524" s="32"/>
      <c r="B524" s="32"/>
      <c r="C524" s="32"/>
      <c r="D524" s="32"/>
      <c r="E524" s="33"/>
    </row>
    <row r="525" spans="1:5" x14ac:dyDescent="0.25">
      <c r="A525" s="32"/>
      <c r="B525" s="32"/>
      <c r="C525" s="32"/>
      <c r="D525" s="32"/>
      <c r="E525" s="33"/>
    </row>
    <row r="526" spans="1:5" x14ac:dyDescent="0.25">
      <c r="A526" s="32"/>
      <c r="B526" s="32"/>
      <c r="C526" s="32"/>
      <c r="D526" s="32"/>
      <c r="E526" s="33"/>
    </row>
    <row r="527" spans="1:5" x14ac:dyDescent="0.25">
      <c r="A527" s="32"/>
      <c r="B527" s="32"/>
      <c r="C527" s="32"/>
      <c r="D527" s="32"/>
      <c r="E527" s="33"/>
    </row>
    <row r="528" spans="1:5" x14ac:dyDescent="0.25">
      <c r="A528" s="32"/>
      <c r="B528" s="32"/>
      <c r="C528" s="32"/>
      <c r="D528" s="32"/>
      <c r="E528" s="33"/>
    </row>
    <row r="529" spans="1:5" x14ac:dyDescent="0.25">
      <c r="A529" s="32"/>
      <c r="B529" s="32"/>
      <c r="C529" s="32"/>
      <c r="D529" s="32"/>
      <c r="E529" s="33"/>
    </row>
    <row r="530" spans="1:5" x14ac:dyDescent="0.25">
      <c r="A530" s="32"/>
      <c r="B530" s="32"/>
      <c r="C530" s="32"/>
      <c r="D530" s="32"/>
      <c r="E530" s="33"/>
    </row>
    <row r="531" spans="1:5" x14ac:dyDescent="0.25">
      <c r="A531" s="32"/>
      <c r="B531" s="32"/>
      <c r="C531" s="32"/>
      <c r="D531" s="32"/>
      <c r="E531" s="33"/>
    </row>
    <row r="532" spans="1:5" x14ac:dyDescent="0.25">
      <c r="A532" s="32"/>
      <c r="B532" s="32"/>
      <c r="C532" s="32"/>
      <c r="D532" s="32"/>
      <c r="E532" s="33"/>
    </row>
    <row r="533" spans="1:5" x14ac:dyDescent="0.25">
      <c r="A533" s="32"/>
      <c r="B533" s="32"/>
      <c r="C533" s="32"/>
      <c r="D533" s="32"/>
      <c r="E533" s="33"/>
    </row>
    <row r="534" spans="1:5" x14ac:dyDescent="0.25">
      <c r="A534" s="32"/>
      <c r="B534" s="32"/>
      <c r="C534" s="32"/>
      <c r="D534" s="32"/>
      <c r="E534" s="33"/>
    </row>
    <row r="535" spans="1:5" x14ac:dyDescent="0.25">
      <c r="A535" s="32"/>
      <c r="B535" s="32"/>
      <c r="C535" s="32"/>
      <c r="D535" s="32"/>
      <c r="E535" s="33"/>
    </row>
    <row r="536" spans="1:5" x14ac:dyDescent="0.25">
      <c r="A536" s="32"/>
      <c r="B536" s="32"/>
      <c r="C536" s="32"/>
      <c r="D536" s="32"/>
      <c r="E536" s="33"/>
    </row>
    <row r="537" spans="1:5" x14ac:dyDescent="0.25">
      <c r="A537" s="32"/>
      <c r="B537" s="32"/>
      <c r="C537" s="32"/>
      <c r="D537" s="32"/>
      <c r="E537" s="33"/>
    </row>
    <row r="538" spans="1:5" x14ac:dyDescent="0.25">
      <c r="A538" s="32"/>
      <c r="B538" s="32"/>
      <c r="C538" s="32"/>
      <c r="D538" s="32"/>
      <c r="E538" s="33"/>
    </row>
    <row r="539" spans="1:5" x14ac:dyDescent="0.25">
      <c r="A539" s="32"/>
      <c r="B539" s="32"/>
      <c r="C539" s="32"/>
      <c r="D539" s="32"/>
      <c r="E539" s="33"/>
    </row>
    <row r="540" spans="1:5" x14ac:dyDescent="0.25">
      <c r="A540" s="32"/>
      <c r="B540" s="32"/>
      <c r="C540" s="32"/>
      <c r="D540" s="32"/>
      <c r="E540" s="33"/>
    </row>
    <row r="541" spans="1:5" x14ac:dyDescent="0.25">
      <c r="A541" s="32"/>
      <c r="B541" s="32"/>
      <c r="C541" s="32"/>
      <c r="D541" s="32"/>
      <c r="E541" s="33"/>
    </row>
    <row r="542" spans="1:5" x14ac:dyDescent="0.25">
      <c r="A542" s="32"/>
      <c r="B542" s="32"/>
      <c r="C542" s="32"/>
      <c r="D542" s="32"/>
      <c r="E542" s="33"/>
    </row>
    <row r="543" spans="1:5" x14ac:dyDescent="0.25">
      <c r="A543" s="32"/>
      <c r="B543" s="32"/>
      <c r="C543" s="32"/>
      <c r="D543" s="32"/>
      <c r="E543" s="33"/>
    </row>
    <row r="544" spans="1:5" x14ac:dyDescent="0.25">
      <c r="A544" s="32"/>
      <c r="B544" s="32"/>
      <c r="C544" s="32"/>
      <c r="D544" s="32"/>
      <c r="E544" s="33"/>
    </row>
    <row r="545" spans="1:5" x14ac:dyDescent="0.25">
      <c r="A545" s="32"/>
      <c r="B545" s="32"/>
      <c r="C545" s="32"/>
      <c r="D545" s="32"/>
      <c r="E545" s="33"/>
    </row>
    <row r="546" spans="1:5" x14ac:dyDescent="0.25">
      <c r="A546" s="32"/>
      <c r="B546" s="32"/>
      <c r="C546" s="32"/>
      <c r="D546" s="32"/>
      <c r="E546" s="33"/>
    </row>
    <row r="547" spans="1:5" x14ac:dyDescent="0.25">
      <c r="A547" s="32"/>
      <c r="B547" s="32"/>
      <c r="C547" s="32"/>
      <c r="D547" s="32"/>
      <c r="E547" s="33"/>
    </row>
    <row r="548" spans="1:5" x14ac:dyDescent="0.25">
      <c r="A548" s="32"/>
      <c r="B548" s="32"/>
      <c r="C548" s="32"/>
      <c r="D548" s="32"/>
      <c r="E548" s="33"/>
    </row>
    <row r="549" spans="1:5" x14ac:dyDescent="0.25">
      <c r="A549" s="32"/>
      <c r="B549" s="32"/>
      <c r="C549" s="32"/>
      <c r="D549" s="32"/>
      <c r="E549" s="33"/>
    </row>
    <row r="550" spans="1:5" x14ac:dyDescent="0.25">
      <c r="A550" s="32"/>
      <c r="B550" s="32"/>
      <c r="C550" s="32"/>
      <c r="D550" s="32"/>
      <c r="E550" s="33"/>
    </row>
    <row r="551" spans="1:5" x14ac:dyDescent="0.25">
      <c r="A551" s="32"/>
      <c r="B551" s="32"/>
      <c r="C551" s="32"/>
      <c r="D551" s="32"/>
      <c r="E551" s="33"/>
    </row>
    <row r="552" spans="1:5" x14ac:dyDescent="0.25">
      <c r="A552" s="32"/>
      <c r="B552" s="32"/>
      <c r="C552" s="32"/>
      <c r="D552" s="32"/>
      <c r="E552" s="33"/>
    </row>
    <row r="553" spans="1:5" x14ac:dyDescent="0.25">
      <c r="A553" s="32"/>
      <c r="B553" s="32"/>
      <c r="C553" s="32"/>
      <c r="D553" s="32"/>
      <c r="E553" s="33"/>
    </row>
    <row r="554" spans="1:5" x14ac:dyDescent="0.25">
      <c r="A554" s="32"/>
      <c r="B554" s="32"/>
      <c r="C554" s="32"/>
      <c r="D554" s="32"/>
      <c r="E554" s="33"/>
    </row>
    <row r="555" spans="1:5" x14ac:dyDescent="0.25">
      <c r="A555" s="32"/>
      <c r="B555" s="32"/>
      <c r="C555" s="32"/>
      <c r="D555" s="32"/>
      <c r="E555" s="33"/>
    </row>
    <row r="556" spans="1:5" x14ac:dyDescent="0.25">
      <c r="A556" s="32"/>
      <c r="B556" s="32"/>
      <c r="C556" s="32"/>
      <c r="D556" s="32"/>
      <c r="E556" s="33"/>
    </row>
    <row r="557" spans="1:5" x14ac:dyDescent="0.25">
      <c r="A557" s="32"/>
      <c r="B557" s="32"/>
      <c r="C557" s="32"/>
      <c r="D557" s="32"/>
      <c r="E557" s="33"/>
    </row>
    <row r="558" spans="1:5" x14ac:dyDescent="0.25">
      <c r="A558" s="32"/>
      <c r="B558" s="32"/>
      <c r="C558" s="32"/>
      <c r="D558" s="32"/>
      <c r="E558" s="33"/>
    </row>
    <row r="559" spans="1:5" x14ac:dyDescent="0.25">
      <c r="A559" s="32"/>
      <c r="B559" s="32"/>
      <c r="C559" s="32"/>
      <c r="D559" s="32"/>
      <c r="E559" s="33"/>
    </row>
    <row r="560" spans="1:5" x14ac:dyDescent="0.25">
      <c r="A560" s="32"/>
      <c r="B560" s="32"/>
      <c r="C560" s="32"/>
      <c r="D560" s="32"/>
      <c r="E560" s="33"/>
    </row>
    <row r="561" spans="1:5" x14ac:dyDescent="0.25">
      <c r="A561" s="32"/>
      <c r="B561" s="32"/>
      <c r="C561" s="32"/>
      <c r="D561" s="32"/>
      <c r="E561" s="33"/>
    </row>
    <row r="562" spans="1:5" x14ac:dyDescent="0.25">
      <c r="A562" s="32"/>
      <c r="B562" s="32"/>
      <c r="C562" s="32"/>
      <c r="D562" s="32"/>
      <c r="E562" s="33"/>
    </row>
    <row r="563" spans="1:5" x14ac:dyDescent="0.25">
      <c r="A563" s="32"/>
      <c r="B563" s="32"/>
      <c r="C563" s="32"/>
      <c r="D563" s="32"/>
      <c r="E563" s="33"/>
    </row>
    <row r="564" spans="1:5" x14ac:dyDescent="0.25">
      <c r="A564" s="32"/>
      <c r="B564" s="32"/>
      <c r="C564" s="32"/>
      <c r="D564" s="32"/>
      <c r="E564" s="33"/>
    </row>
    <row r="565" spans="1:5" x14ac:dyDescent="0.25">
      <c r="A565" s="32"/>
      <c r="B565" s="32"/>
      <c r="C565" s="32"/>
      <c r="D565" s="32"/>
      <c r="E565" s="33"/>
    </row>
    <row r="566" spans="1:5" x14ac:dyDescent="0.25">
      <c r="A566" s="32"/>
      <c r="B566" s="32"/>
      <c r="C566" s="32"/>
      <c r="D566" s="32"/>
      <c r="E566" s="33"/>
    </row>
    <row r="567" spans="1:5" x14ac:dyDescent="0.25">
      <c r="A567" s="32"/>
      <c r="B567" s="32"/>
      <c r="C567" s="32"/>
      <c r="D567" s="32"/>
      <c r="E567" s="33"/>
    </row>
    <row r="568" spans="1:5" x14ac:dyDescent="0.25">
      <c r="A568" s="32"/>
      <c r="B568" s="32"/>
      <c r="C568" s="32"/>
      <c r="D568" s="32"/>
      <c r="E568" s="33"/>
    </row>
    <row r="569" spans="1:5" x14ac:dyDescent="0.25">
      <c r="A569" s="32"/>
      <c r="B569" s="32"/>
      <c r="C569" s="32"/>
      <c r="D569" s="32"/>
      <c r="E569" s="33"/>
    </row>
    <row r="570" spans="1:5" x14ac:dyDescent="0.25">
      <c r="A570" s="32"/>
      <c r="B570" s="32"/>
      <c r="C570" s="32"/>
      <c r="D570" s="32"/>
      <c r="E570" s="33"/>
    </row>
    <row r="571" spans="1:5" x14ac:dyDescent="0.25">
      <c r="A571" s="32"/>
      <c r="B571" s="32"/>
      <c r="C571" s="32"/>
      <c r="D571" s="32"/>
      <c r="E571" s="33"/>
    </row>
    <row r="572" spans="1:5" x14ac:dyDescent="0.25">
      <c r="A572" s="32"/>
      <c r="B572" s="32"/>
      <c r="C572" s="32"/>
      <c r="D572" s="32"/>
      <c r="E572" s="33"/>
    </row>
    <row r="573" spans="1:5" x14ac:dyDescent="0.25">
      <c r="A573" s="32"/>
      <c r="B573" s="32"/>
      <c r="C573" s="32"/>
      <c r="D573" s="32"/>
      <c r="E573" s="33"/>
    </row>
    <row r="574" spans="1:5" x14ac:dyDescent="0.25">
      <c r="A574" s="32"/>
      <c r="B574" s="32"/>
      <c r="C574" s="32"/>
      <c r="D574" s="32"/>
      <c r="E574" s="33"/>
    </row>
    <row r="575" spans="1:5" x14ac:dyDescent="0.25">
      <c r="A575" s="32"/>
      <c r="B575" s="32"/>
      <c r="C575" s="32"/>
      <c r="D575" s="32"/>
      <c r="E575" s="33"/>
    </row>
    <row r="576" spans="1:5" x14ac:dyDescent="0.25">
      <c r="A576" s="32"/>
      <c r="B576" s="32"/>
      <c r="C576" s="32"/>
      <c r="D576" s="32"/>
      <c r="E576" s="33"/>
    </row>
    <row r="577" spans="1:5" x14ac:dyDescent="0.25">
      <c r="A577" s="32"/>
      <c r="B577" s="32"/>
      <c r="C577" s="32"/>
      <c r="D577" s="32"/>
      <c r="E577" s="33"/>
    </row>
    <row r="578" spans="1:5" x14ac:dyDescent="0.25">
      <c r="A578" s="32"/>
      <c r="B578" s="32"/>
      <c r="C578" s="32"/>
      <c r="D578" s="32"/>
      <c r="E578" s="33"/>
    </row>
    <row r="579" spans="1:5" x14ac:dyDescent="0.25">
      <c r="A579" s="32"/>
      <c r="B579" s="32"/>
      <c r="C579" s="32"/>
      <c r="D579" s="32"/>
      <c r="E579" s="33"/>
    </row>
    <row r="580" spans="1:5" x14ac:dyDescent="0.25">
      <c r="A580" s="32"/>
      <c r="B580" s="32"/>
      <c r="C580" s="32"/>
      <c r="D580" s="32"/>
      <c r="E580" s="33"/>
    </row>
    <row r="581" spans="1:5" x14ac:dyDescent="0.25">
      <c r="A581" s="32"/>
      <c r="B581" s="32"/>
      <c r="C581" s="32"/>
      <c r="D581" s="32"/>
      <c r="E581" s="33"/>
    </row>
    <row r="582" spans="1:5" x14ac:dyDescent="0.25">
      <c r="A582" s="32"/>
      <c r="B582" s="32"/>
      <c r="C582" s="32"/>
      <c r="D582" s="32"/>
      <c r="E582" s="33"/>
    </row>
    <row r="583" spans="1:5" x14ac:dyDescent="0.25">
      <c r="A583" s="32"/>
      <c r="B583" s="32"/>
      <c r="C583" s="32"/>
      <c r="D583" s="32"/>
      <c r="E583" s="33"/>
    </row>
    <row r="584" spans="1:5" x14ac:dyDescent="0.25">
      <c r="A584" s="32"/>
      <c r="B584" s="32"/>
      <c r="C584" s="32"/>
      <c r="D584" s="32"/>
      <c r="E584" s="33"/>
    </row>
    <row r="585" spans="1:5" x14ac:dyDescent="0.25">
      <c r="A585" s="32"/>
      <c r="B585" s="32"/>
      <c r="C585" s="32"/>
      <c r="D585" s="32"/>
      <c r="E585" s="33"/>
    </row>
    <row r="586" spans="1:5" x14ac:dyDescent="0.25">
      <c r="A586" s="32"/>
      <c r="B586" s="32"/>
      <c r="C586" s="32"/>
      <c r="D586" s="32"/>
      <c r="E586" s="33"/>
    </row>
    <row r="587" spans="1:5" x14ac:dyDescent="0.25">
      <c r="A587" s="32"/>
      <c r="B587" s="32"/>
      <c r="C587" s="32"/>
      <c r="D587" s="32"/>
      <c r="E587" s="33"/>
    </row>
    <row r="588" spans="1:5" x14ac:dyDescent="0.25">
      <c r="A588" s="32"/>
      <c r="B588" s="32"/>
      <c r="C588" s="32"/>
      <c r="D588" s="32"/>
      <c r="E588" s="33"/>
    </row>
    <row r="589" spans="1:5" x14ac:dyDescent="0.25">
      <c r="A589" s="32"/>
      <c r="B589" s="32"/>
      <c r="C589" s="32"/>
      <c r="D589" s="32"/>
      <c r="E589" s="33"/>
    </row>
    <row r="590" spans="1:5" x14ac:dyDescent="0.25">
      <c r="A590" s="32"/>
      <c r="B590" s="32"/>
      <c r="C590" s="32"/>
      <c r="D590" s="32"/>
      <c r="E590" s="33"/>
    </row>
    <row r="591" spans="1:5" x14ac:dyDescent="0.25">
      <c r="A591" s="32"/>
      <c r="B591" s="32"/>
      <c r="C591" s="32"/>
      <c r="D591" s="32"/>
      <c r="E591" s="33"/>
    </row>
    <row r="592" spans="1:5" x14ac:dyDescent="0.25">
      <c r="A592" s="32"/>
      <c r="B592" s="32"/>
      <c r="C592" s="32"/>
      <c r="D592" s="32"/>
      <c r="E592" s="33"/>
    </row>
    <row r="593" spans="1:5" x14ac:dyDescent="0.25">
      <c r="A593" s="32"/>
      <c r="B593" s="32"/>
      <c r="C593" s="32"/>
      <c r="D593" s="32"/>
      <c r="E593" s="33"/>
    </row>
    <row r="594" spans="1:5" x14ac:dyDescent="0.25">
      <c r="A594" s="32"/>
      <c r="B594" s="32"/>
      <c r="C594" s="32"/>
      <c r="D594" s="32"/>
      <c r="E594" s="33"/>
    </row>
    <row r="595" spans="1:5" x14ac:dyDescent="0.25">
      <c r="A595" s="32"/>
      <c r="B595" s="32"/>
      <c r="C595" s="32"/>
      <c r="D595" s="32"/>
      <c r="E595" s="33"/>
    </row>
    <row r="596" spans="1:5" x14ac:dyDescent="0.25">
      <c r="A596" s="32"/>
      <c r="B596" s="32"/>
      <c r="C596" s="32"/>
      <c r="D596" s="32"/>
      <c r="E596" s="33"/>
    </row>
    <row r="597" spans="1:5" x14ac:dyDescent="0.25">
      <c r="A597" s="32"/>
      <c r="B597" s="32"/>
      <c r="C597" s="32"/>
      <c r="D597" s="32"/>
      <c r="E597" s="33"/>
    </row>
    <row r="598" spans="1:5" x14ac:dyDescent="0.25">
      <c r="A598" s="32"/>
      <c r="B598" s="32"/>
      <c r="C598" s="32"/>
      <c r="D598" s="32"/>
      <c r="E598" s="33"/>
    </row>
    <row r="599" spans="1:5" x14ac:dyDescent="0.25">
      <c r="A599" s="32"/>
      <c r="B599" s="32"/>
      <c r="C599" s="32"/>
      <c r="D599" s="32"/>
      <c r="E599" s="33"/>
    </row>
    <row r="600" spans="1:5" x14ac:dyDescent="0.25">
      <c r="A600" s="32"/>
      <c r="B600" s="32"/>
      <c r="C600" s="32"/>
      <c r="D600" s="32"/>
      <c r="E600" s="33"/>
    </row>
    <row r="601" spans="1:5" x14ac:dyDescent="0.25">
      <c r="A601" s="32"/>
      <c r="B601" s="32"/>
      <c r="C601" s="32"/>
      <c r="D601" s="32"/>
      <c r="E601" s="33"/>
    </row>
    <row r="602" spans="1:5" x14ac:dyDescent="0.25">
      <c r="A602" s="32"/>
      <c r="B602" s="32"/>
      <c r="C602" s="32"/>
      <c r="D602" s="32"/>
      <c r="E602" s="33"/>
    </row>
    <row r="603" spans="1:5" x14ac:dyDescent="0.25">
      <c r="A603" s="32"/>
      <c r="B603" s="32"/>
      <c r="C603" s="32"/>
      <c r="D603" s="32"/>
      <c r="E603" s="33"/>
    </row>
    <row r="604" spans="1:5" x14ac:dyDescent="0.25">
      <c r="A604" s="32"/>
      <c r="B604" s="32"/>
      <c r="C604" s="32"/>
      <c r="D604" s="32"/>
      <c r="E604" s="33"/>
    </row>
    <row r="605" spans="1:5" x14ac:dyDescent="0.25">
      <c r="A605" s="32"/>
      <c r="B605" s="32"/>
      <c r="C605" s="32"/>
      <c r="D605" s="32"/>
      <c r="E605" s="33"/>
    </row>
    <row r="606" spans="1:5" x14ac:dyDescent="0.25">
      <c r="A606" s="32"/>
      <c r="B606" s="32"/>
      <c r="C606" s="32"/>
      <c r="D606" s="32"/>
      <c r="E606" s="33"/>
    </row>
    <row r="607" spans="1:5" x14ac:dyDescent="0.25">
      <c r="A607" s="32"/>
      <c r="B607" s="32"/>
      <c r="C607" s="32"/>
      <c r="D607" s="32"/>
      <c r="E607" s="33"/>
    </row>
    <row r="608" spans="1:5" x14ac:dyDescent="0.25">
      <c r="A608" s="32"/>
      <c r="B608" s="32"/>
      <c r="C608" s="32"/>
      <c r="D608" s="32"/>
      <c r="E608" s="33"/>
    </row>
    <row r="609" spans="1:5" x14ac:dyDescent="0.25">
      <c r="A609" s="32"/>
      <c r="B609" s="32"/>
      <c r="C609" s="32"/>
      <c r="D609" s="32"/>
      <c r="E609" s="33"/>
    </row>
    <row r="610" spans="1:5" x14ac:dyDescent="0.25">
      <c r="A610" s="32"/>
      <c r="B610" s="32"/>
      <c r="C610" s="32"/>
      <c r="D610" s="32"/>
      <c r="E610" s="33"/>
    </row>
    <row r="611" spans="1:5" x14ac:dyDescent="0.25">
      <c r="A611" s="32"/>
      <c r="B611" s="32"/>
      <c r="C611" s="32"/>
      <c r="D611" s="32"/>
      <c r="E611" s="33"/>
    </row>
    <row r="612" spans="1:5" x14ac:dyDescent="0.25">
      <c r="A612" s="32"/>
      <c r="B612" s="32"/>
      <c r="C612" s="32"/>
      <c r="D612" s="32"/>
      <c r="E612" s="33"/>
    </row>
    <row r="613" spans="1:5" x14ac:dyDescent="0.25">
      <c r="A613" s="32"/>
      <c r="B613" s="32"/>
      <c r="C613" s="32"/>
      <c r="D613" s="32"/>
      <c r="E613" s="33"/>
    </row>
    <row r="614" spans="1:5" x14ac:dyDescent="0.25">
      <c r="A614" s="32"/>
      <c r="B614" s="32"/>
      <c r="C614" s="32"/>
      <c r="D614" s="32"/>
      <c r="E614" s="33"/>
    </row>
    <row r="615" spans="1:5" x14ac:dyDescent="0.25">
      <c r="A615" s="32"/>
      <c r="B615" s="32"/>
      <c r="C615" s="32"/>
      <c r="D615" s="32"/>
      <c r="E615" s="33"/>
    </row>
    <row r="616" spans="1:5" x14ac:dyDescent="0.25">
      <c r="A616" s="32"/>
      <c r="B616" s="32"/>
      <c r="C616" s="32"/>
      <c r="D616" s="32"/>
      <c r="E616" s="33"/>
    </row>
    <row r="617" spans="1:5" x14ac:dyDescent="0.25">
      <c r="A617" s="32"/>
      <c r="B617" s="32"/>
      <c r="C617" s="32"/>
      <c r="D617" s="32"/>
      <c r="E617" s="33"/>
    </row>
    <row r="618" spans="1:5" x14ac:dyDescent="0.25">
      <c r="A618" s="32"/>
      <c r="B618" s="32"/>
      <c r="C618" s="32"/>
      <c r="D618" s="32"/>
      <c r="E618" s="33"/>
    </row>
    <row r="619" spans="1:5" x14ac:dyDescent="0.25">
      <c r="A619" s="32"/>
      <c r="B619" s="32"/>
      <c r="C619" s="32"/>
      <c r="D619" s="32"/>
      <c r="E619" s="33"/>
    </row>
    <row r="620" spans="1:5" x14ac:dyDescent="0.25">
      <c r="A620" s="32"/>
      <c r="B620" s="32"/>
      <c r="C620" s="32"/>
      <c r="D620" s="32"/>
      <c r="E620" s="33"/>
    </row>
    <row r="621" spans="1:5" x14ac:dyDescent="0.25">
      <c r="A621" s="32"/>
      <c r="B621" s="32"/>
      <c r="C621" s="32"/>
      <c r="D621" s="32"/>
      <c r="E621" s="33"/>
    </row>
    <row r="622" spans="1:5" x14ac:dyDescent="0.25">
      <c r="A622" s="32"/>
      <c r="B622" s="32"/>
      <c r="C622" s="32"/>
      <c r="D622" s="32"/>
      <c r="E622" s="33"/>
    </row>
    <row r="623" spans="1:5" x14ac:dyDescent="0.25">
      <c r="A623" s="32"/>
      <c r="B623" s="32"/>
      <c r="C623" s="32"/>
      <c r="D623" s="32"/>
      <c r="E623" s="33"/>
    </row>
    <row r="624" spans="1:5" x14ac:dyDescent="0.25">
      <c r="A624" s="32"/>
      <c r="B624" s="32"/>
      <c r="C624" s="32"/>
      <c r="D624" s="32"/>
      <c r="E624" s="33"/>
    </row>
    <row r="625" spans="1:5" x14ac:dyDescent="0.25">
      <c r="A625" s="32"/>
      <c r="B625" s="32"/>
      <c r="C625" s="32"/>
      <c r="D625" s="32"/>
      <c r="E625" s="33"/>
    </row>
    <row r="626" spans="1:5" x14ac:dyDescent="0.25">
      <c r="A626" s="32"/>
      <c r="B626" s="32"/>
      <c r="C626" s="32"/>
      <c r="D626" s="32"/>
      <c r="E626" s="33"/>
    </row>
    <row r="627" spans="1:5" x14ac:dyDescent="0.25">
      <c r="A627" s="32"/>
      <c r="B627" s="32"/>
      <c r="C627" s="32"/>
      <c r="D627" s="32"/>
      <c r="E627" s="33"/>
    </row>
    <row r="628" spans="1:5" x14ac:dyDescent="0.25">
      <c r="A628" s="32"/>
      <c r="B628" s="32"/>
      <c r="C628" s="32"/>
      <c r="D628" s="32"/>
      <c r="E628" s="33"/>
    </row>
    <row r="629" spans="1:5" x14ac:dyDescent="0.25">
      <c r="A629" s="32"/>
      <c r="B629" s="32"/>
      <c r="C629" s="32"/>
      <c r="D629" s="32"/>
      <c r="E629" s="33"/>
    </row>
    <row r="630" spans="1:5" x14ac:dyDescent="0.25">
      <c r="A630" s="32"/>
      <c r="B630" s="32"/>
      <c r="C630" s="32"/>
      <c r="D630" s="32"/>
      <c r="E630" s="33"/>
    </row>
    <row r="631" spans="1:5" x14ac:dyDescent="0.25">
      <c r="A631" s="32"/>
      <c r="B631" s="32"/>
      <c r="C631" s="32"/>
      <c r="D631" s="32"/>
      <c r="E631" s="33"/>
    </row>
    <row r="632" spans="1:5" x14ac:dyDescent="0.25">
      <c r="A632" s="32"/>
      <c r="B632" s="32"/>
      <c r="C632" s="32"/>
      <c r="D632" s="32"/>
      <c r="E632" s="33"/>
    </row>
    <row r="633" spans="1:5" x14ac:dyDescent="0.25">
      <c r="A633" s="32"/>
      <c r="B633" s="32"/>
      <c r="C633" s="32"/>
      <c r="D633" s="32"/>
      <c r="E633" s="33"/>
    </row>
    <row r="634" spans="1:5" x14ac:dyDescent="0.25">
      <c r="A634" s="32"/>
      <c r="B634" s="32"/>
      <c r="C634" s="32"/>
      <c r="D634" s="32"/>
      <c r="E634" s="33"/>
    </row>
    <row r="635" spans="1:5" x14ac:dyDescent="0.25">
      <c r="A635" s="32"/>
      <c r="B635" s="32"/>
      <c r="C635" s="32"/>
      <c r="D635" s="32"/>
      <c r="E635" s="33"/>
    </row>
    <row r="636" spans="1:5" x14ac:dyDescent="0.25">
      <c r="A636" s="32"/>
      <c r="B636" s="32"/>
      <c r="C636" s="32"/>
      <c r="D636" s="32"/>
      <c r="E636" s="33"/>
    </row>
    <row r="637" spans="1:5" x14ac:dyDescent="0.25">
      <c r="A637" s="32"/>
      <c r="B637" s="32"/>
      <c r="C637" s="32"/>
      <c r="D637" s="32"/>
      <c r="E637" s="33"/>
    </row>
    <row r="638" spans="1:5" x14ac:dyDescent="0.25">
      <c r="A638" s="32"/>
      <c r="B638" s="32"/>
      <c r="C638" s="32"/>
      <c r="D638" s="32"/>
      <c r="E638" s="33"/>
    </row>
    <row r="639" spans="1:5" x14ac:dyDescent="0.25">
      <c r="A639" s="32"/>
      <c r="B639" s="32"/>
      <c r="C639" s="32"/>
      <c r="D639" s="32"/>
      <c r="E639" s="33"/>
    </row>
    <row r="640" spans="1:5" x14ac:dyDescent="0.25">
      <c r="A640" s="32"/>
      <c r="B640" s="32"/>
      <c r="C640" s="32"/>
      <c r="D640" s="32"/>
      <c r="E640" s="33"/>
    </row>
    <row r="641" spans="1:5" x14ac:dyDescent="0.25">
      <c r="A641" s="32"/>
      <c r="B641" s="32"/>
      <c r="C641" s="32"/>
      <c r="D641" s="32"/>
      <c r="E641" s="33"/>
    </row>
    <row r="642" spans="1:5" x14ac:dyDescent="0.25">
      <c r="A642" s="32"/>
      <c r="B642" s="32"/>
      <c r="C642" s="32"/>
      <c r="D642" s="32"/>
      <c r="E642" s="33"/>
    </row>
    <row r="643" spans="1:5" x14ac:dyDescent="0.25">
      <c r="A643" s="32"/>
      <c r="B643" s="32"/>
      <c r="C643" s="32"/>
      <c r="D643" s="32"/>
      <c r="E643" s="33"/>
    </row>
    <row r="644" spans="1:5" x14ac:dyDescent="0.25">
      <c r="A644" s="32"/>
      <c r="B644" s="32"/>
      <c r="C644" s="32"/>
      <c r="D644" s="32"/>
      <c r="E644" s="33"/>
    </row>
    <row r="645" spans="1:5" x14ac:dyDescent="0.25">
      <c r="A645" s="32"/>
      <c r="B645" s="32"/>
      <c r="C645" s="32"/>
      <c r="D645" s="32"/>
      <c r="E645" s="33"/>
    </row>
    <row r="646" spans="1:5" x14ac:dyDescent="0.25">
      <c r="A646" s="32"/>
      <c r="B646" s="32"/>
      <c r="C646" s="32"/>
      <c r="D646" s="32"/>
      <c r="E646" s="33"/>
    </row>
    <row r="647" spans="1:5" x14ac:dyDescent="0.25">
      <c r="A647" s="32"/>
      <c r="B647" s="32"/>
      <c r="C647" s="32"/>
      <c r="D647" s="32"/>
      <c r="E647" s="33"/>
    </row>
    <row r="648" spans="1:5" x14ac:dyDescent="0.25">
      <c r="A648" s="32"/>
      <c r="B648" s="32"/>
      <c r="C648" s="32"/>
      <c r="D648" s="32"/>
      <c r="E648" s="33"/>
    </row>
    <row r="649" spans="1:5" x14ac:dyDescent="0.25">
      <c r="A649" s="32"/>
      <c r="B649" s="32"/>
      <c r="C649" s="32"/>
      <c r="D649" s="32"/>
      <c r="E649" s="33"/>
    </row>
    <row r="650" spans="1:5" x14ac:dyDescent="0.25">
      <c r="A650" s="32"/>
      <c r="B650" s="32"/>
      <c r="C650" s="32"/>
      <c r="D650" s="32"/>
      <c r="E650" s="33"/>
    </row>
    <row r="651" spans="1:5" x14ac:dyDescent="0.25">
      <c r="A651" s="32"/>
      <c r="B651" s="32"/>
      <c r="C651" s="32"/>
      <c r="D651" s="32"/>
      <c r="E651" s="33"/>
    </row>
    <row r="652" spans="1:5" x14ac:dyDescent="0.25">
      <c r="A652" s="32"/>
      <c r="B652" s="32"/>
      <c r="C652" s="32"/>
      <c r="D652" s="32"/>
      <c r="E652" s="33"/>
    </row>
    <row r="653" spans="1:5" x14ac:dyDescent="0.25">
      <c r="A653" s="32"/>
      <c r="B653" s="32"/>
      <c r="C653" s="32"/>
      <c r="D653" s="32"/>
      <c r="E653" s="33"/>
    </row>
    <row r="654" spans="1:5" x14ac:dyDescent="0.25">
      <c r="A654" s="32"/>
      <c r="B654" s="32"/>
      <c r="C654" s="32"/>
      <c r="D654" s="32"/>
      <c r="E654" s="33"/>
    </row>
    <row r="655" spans="1:5" x14ac:dyDescent="0.25">
      <c r="A655" s="32"/>
      <c r="B655" s="32"/>
      <c r="C655" s="32"/>
      <c r="D655" s="32"/>
      <c r="E655" s="33"/>
    </row>
    <row r="656" spans="1:5" x14ac:dyDescent="0.25">
      <c r="A656" s="32"/>
      <c r="B656" s="32"/>
      <c r="C656" s="32"/>
      <c r="D656" s="32"/>
      <c r="E656" s="33"/>
    </row>
    <row r="657" spans="1:5" x14ac:dyDescent="0.25">
      <c r="A657" s="32"/>
      <c r="B657" s="32"/>
      <c r="C657" s="32"/>
      <c r="D657" s="32"/>
      <c r="E657" s="33"/>
    </row>
    <row r="658" spans="1:5" x14ac:dyDescent="0.25">
      <c r="A658" s="32"/>
      <c r="B658" s="32"/>
      <c r="C658" s="32"/>
      <c r="D658" s="32"/>
      <c r="E658" s="33"/>
    </row>
    <row r="659" spans="1:5" x14ac:dyDescent="0.25">
      <c r="A659" s="32"/>
      <c r="B659" s="32"/>
      <c r="C659" s="32"/>
      <c r="D659" s="32"/>
      <c r="E659" s="33"/>
    </row>
    <row r="660" spans="1:5" x14ac:dyDescent="0.25">
      <c r="A660" s="32"/>
      <c r="B660" s="32"/>
      <c r="C660" s="32"/>
      <c r="D660" s="32"/>
      <c r="E660" s="33"/>
    </row>
    <row r="661" spans="1:5" x14ac:dyDescent="0.25">
      <c r="A661" s="32"/>
      <c r="B661" s="32"/>
      <c r="C661" s="32"/>
      <c r="D661" s="32"/>
      <c r="E661" s="33"/>
    </row>
    <row r="662" spans="1:5" x14ac:dyDescent="0.25">
      <c r="A662" s="32"/>
      <c r="B662" s="32"/>
      <c r="C662" s="32"/>
      <c r="D662" s="32"/>
      <c r="E662" s="33"/>
    </row>
    <row r="663" spans="1:5" x14ac:dyDescent="0.25">
      <c r="A663" s="32"/>
      <c r="B663" s="32"/>
      <c r="C663" s="32"/>
      <c r="D663" s="32"/>
      <c r="E663" s="33"/>
    </row>
    <row r="664" spans="1:5" x14ac:dyDescent="0.25">
      <c r="A664" s="32"/>
      <c r="B664" s="32"/>
      <c r="C664" s="32"/>
      <c r="D664" s="32"/>
      <c r="E664" s="33"/>
    </row>
    <row r="665" spans="1:5" x14ac:dyDescent="0.25">
      <c r="A665" s="32"/>
      <c r="B665" s="32"/>
      <c r="C665" s="32"/>
      <c r="D665" s="32"/>
      <c r="E665" s="33"/>
    </row>
    <row r="666" spans="1:5" x14ac:dyDescent="0.25">
      <c r="A666" s="32"/>
      <c r="B666" s="32"/>
      <c r="C666" s="32"/>
      <c r="D666" s="32"/>
      <c r="E666" s="33"/>
    </row>
    <row r="667" spans="1:5" x14ac:dyDescent="0.25">
      <c r="A667" s="32"/>
      <c r="B667" s="32"/>
      <c r="C667" s="32"/>
      <c r="D667" s="32"/>
      <c r="E667" s="33"/>
    </row>
    <row r="668" spans="1:5" x14ac:dyDescent="0.25">
      <c r="A668" s="32"/>
      <c r="B668" s="32"/>
      <c r="C668" s="32"/>
      <c r="D668" s="32"/>
      <c r="E668" s="33"/>
    </row>
    <row r="669" spans="1:5" x14ac:dyDescent="0.25">
      <c r="A669" s="32"/>
      <c r="B669" s="32"/>
      <c r="C669" s="32"/>
      <c r="D669" s="32"/>
      <c r="E669" s="33"/>
    </row>
    <row r="670" spans="1:5" x14ac:dyDescent="0.25">
      <c r="A670" s="32"/>
      <c r="B670" s="32"/>
      <c r="C670" s="32"/>
      <c r="D670" s="32"/>
      <c r="E670" s="33"/>
    </row>
    <row r="671" spans="1:5" x14ac:dyDescent="0.25">
      <c r="A671" s="32"/>
      <c r="B671" s="32"/>
      <c r="C671" s="32"/>
      <c r="D671" s="32"/>
      <c r="E671" s="33"/>
    </row>
    <row r="672" spans="1:5" x14ac:dyDescent="0.25">
      <c r="A672" s="32"/>
      <c r="B672" s="32"/>
      <c r="C672" s="32"/>
      <c r="D672" s="32"/>
      <c r="E672" s="33"/>
    </row>
    <row r="673" spans="1:5" x14ac:dyDescent="0.25">
      <c r="A673" s="32"/>
      <c r="B673" s="32"/>
      <c r="C673" s="32"/>
      <c r="D673" s="32"/>
      <c r="E673" s="33"/>
    </row>
    <row r="674" spans="1:5" x14ac:dyDescent="0.25">
      <c r="A674" s="32"/>
      <c r="B674" s="32"/>
      <c r="C674" s="32"/>
      <c r="D674" s="32"/>
      <c r="E674" s="33"/>
    </row>
    <row r="675" spans="1:5" x14ac:dyDescent="0.25">
      <c r="A675" s="32"/>
      <c r="B675" s="32"/>
      <c r="C675" s="32"/>
      <c r="D675" s="32"/>
      <c r="E675" s="33"/>
    </row>
    <row r="676" spans="1:5" x14ac:dyDescent="0.25">
      <c r="A676" s="32"/>
      <c r="B676" s="32"/>
      <c r="C676" s="32"/>
      <c r="D676" s="32"/>
      <c r="E676" s="33"/>
    </row>
    <row r="677" spans="1:5" x14ac:dyDescent="0.25">
      <c r="A677" s="32"/>
      <c r="B677" s="32"/>
      <c r="C677" s="32"/>
      <c r="D677" s="32"/>
      <c r="E677" s="33"/>
    </row>
    <row r="678" spans="1:5" x14ac:dyDescent="0.25">
      <c r="A678" s="32"/>
      <c r="B678" s="32"/>
      <c r="C678" s="32"/>
      <c r="D678" s="32"/>
      <c r="E678" s="33"/>
    </row>
    <row r="679" spans="1:5" x14ac:dyDescent="0.25">
      <c r="A679" s="32"/>
      <c r="B679" s="32"/>
      <c r="C679" s="32"/>
      <c r="D679" s="32"/>
      <c r="E679" s="33"/>
    </row>
    <row r="680" spans="1:5" x14ac:dyDescent="0.25">
      <c r="A680" s="32"/>
      <c r="B680" s="32"/>
      <c r="C680" s="32"/>
      <c r="D680" s="32"/>
      <c r="E680" s="33"/>
    </row>
    <row r="681" spans="1:5" x14ac:dyDescent="0.25">
      <c r="A681" s="32"/>
      <c r="B681" s="32"/>
      <c r="C681" s="32"/>
      <c r="D681" s="32"/>
      <c r="E681" s="33"/>
    </row>
    <row r="682" spans="1:5" x14ac:dyDescent="0.25">
      <c r="A682" s="32"/>
      <c r="B682" s="32"/>
      <c r="C682" s="32"/>
      <c r="D682" s="32"/>
      <c r="E682" s="33"/>
    </row>
    <row r="683" spans="1:5" x14ac:dyDescent="0.25">
      <c r="A683" s="32"/>
      <c r="B683" s="32"/>
      <c r="C683" s="32"/>
      <c r="D683" s="32"/>
      <c r="E683" s="33"/>
    </row>
    <row r="684" spans="1:5" x14ac:dyDescent="0.25">
      <c r="A684" s="32"/>
      <c r="B684" s="32"/>
      <c r="C684" s="32"/>
      <c r="D684" s="32"/>
      <c r="E684" s="33"/>
    </row>
    <row r="685" spans="1:5" x14ac:dyDescent="0.25">
      <c r="A685" s="32"/>
      <c r="B685" s="32"/>
      <c r="C685" s="32"/>
      <c r="D685" s="32"/>
      <c r="E685" s="33"/>
    </row>
    <row r="686" spans="1:5" x14ac:dyDescent="0.25">
      <c r="A686" s="32"/>
      <c r="B686" s="32"/>
      <c r="C686" s="32"/>
      <c r="D686" s="32"/>
      <c r="E686" s="33"/>
    </row>
    <row r="687" spans="1:5" x14ac:dyDescent="0.25">
      <c r="A687" s="32"/>
      <c r="B687" s="32"/>
      <c r="C687" s="32"/>
      <c r="D687" s="32"/>
      <c r="E687" s="33"/>
    </row>
    <row r="688" spans="1:5" x14ac:dyDescent="0.25">
      <c r="A688" s="32"/>
      <c r="B688" s="32"/>
      <c r="C688" s="32"/>
      <c r="D688" s="32"/>
      <c r="E688" s="33"/>
    </row>
    <row r="689" spans="1:5" x14ac:dyDescent="0.25">
      <c r="A689" s="32"/>
      <c r="B689" s="32"/>
      <c r="C689" s="32"/>
      <c r="D689" s="32"/>
      <c r="E689" s="33"/>
    </row>
    <row r="690" spans="1:5" x14ac:dyDescent="0.25">
      <c r="A690" s="32"/>
      <c r="B690" s="32"/>
      <c r="C690" s="32"/>
      <c r="D690" s="32"/>
      <c r="E690" s="33"/>
    </row>
    <row r="691" spans="1:5" x14ac:dyDescent="0.25">
      <c r="A691" s="32"/>
      <c r="B691" s="32"/>
      <c r="C691" s="32"/>
      <c r="D691" s="32"/>
      <c r="E691" s="33"/>
    </row>
    <row r="692" spans="1:5" x14ac:dyDescent="0.25">
      <c r="A692" s="32"/>
      <c r="B692" s="32"/>
      <c r="C692" s="32"/>
      <c r="D692" s="32"/>
      <c r="E692" s="33"/>
    </row>
    <row r="693" spans="1:5" x14ac:dyDescent="0.25">
      <c r="A693" s="32"/>
      <c r="B693" s="32"/>
      <c r="C693" s="32"/>
      <c r="D693" s="32"/>
      <c r="E693" s="33"/>
    </row>
    <row r="694" spans="1:5" x14ac:dyDescent="0.25">
      <c r="A694" s="32"/>
      <c r="B694" s="32"/>
      <c r="C694" s="32"/>
      <c r="D694" s="32"/>
      <c r="E694" s="33"/>
    </row>
    <row r="695" spans="1:5" x14ac:dyDescent="0.25">
      <c r="A695" s="32"/>
      <c r="B695" s="32"/>
      <c r="C695" s="32"/>
      <c r="D695" s="32"/>
      <c r="E695" s="33"/>
    </row>
    <row r="696" spans="1:5" x14ac:dyDescent="0.25">
      <c r="A696" s="32"/>
      <c r="B696" s="32"/>
      <c r="C696" s="32"/>
      <c r="D696" s="32"/>
      <c r="E696" s="33"/>
    </row>
    <row r="697" spans="1:5" x14ac:dyDescent="0.25">
      <c r="A697" s="32"/>
      <c r="B697" s="32"/>
      <c r="C697" s="32"/>
      <c r="D697" s="32"/>
      <c r="E697" s="33"/>
    </row>
    <row r="698" spans="1:5" x14ac:dyDescent="0.25">
      <c r="A698" s="32"/>
      <c r="B698" s="32"/>
      <c r="C698" s="32"/>
      <c r="D698" s="32"/>
      <c r="E698" s="33"/>
    </row>
    <row r="699" spans="1:5" x14ac:dyDescent="0.25">
      <c r="A699" s="32"/>
      <c r="B699" s="32"/>
      <c r="C699" s="32"/>
      <c r="D699" s="32"/>
      <c r="E699" s="33"/>
    </row>
    <row r="700" spans="1:5" x14ac:dyDescent="0.25">
      <c r="A700" s="32"/>
      <c r="B700" s="32"/>
      <c r="C700" s="32"/>
      <c r="D700" s="32"/>
      <c r="E700" s="33"/>
    </row>
    <row r="701" spans="1:5" x14ac:dyDescent="0.25">
      <c r="A701" s="32"/>
      <c r="B701" s="32"/>
      <c r="C701" s="32"/>
      <c r="D701" s="32"/>
      <c r="E701" s="33"/>
    </row>
    <row r="702" spans="1:5" x14ac:dyDescent="0.25">
      <c r="A702" s="32"/>
      <c r="B702" s="32"/>
      <c r="C702" s="32"/>
      <c r="D702" s="32"/>
      <c r="E702" s="33"/>
    </row>
    <row r="703" spans="1:5" x14ac:dyDescent="0.25">
      <c r="A703" s="32"/>
      <c r="B703" s="32"/>
      <c r="C703" s="32"/>
      <c r="D703" s="32"/>
      <c r="E703" s="33"/>
    </row>
    <row r="704" spans="1:5" x14ac:dyDescent="0.25">
      <c r="A704" s="32"/>
      <c r="B704" s="32"/>
      <c r="C704" s="32"/>
      <c r="D704" s="32"/>
      <c r="E704" s="33"/>
    </row>
    <row r="705" spans="1:5" x14ac:dyDescent="0.25">
      <c r="A705" s="32"/>
      <c r="B705" s="32"/>
      <c r="C705" s="32"/>
      <c r="D705" s="32"/>
      <c r="E705" s="33"/>
    </row>
    <row r="706" spans="1:5" x14ac:dyDescent="0.25">
      <c r="A706" s="32"/>
      <c r="B706" s="32"/>
      <c r="C706" s="32"/>
      <c r="D706" s="32"/>
      <c r="E706" s="33"/>
    </row>
    <row r="707" spans="1:5" x14ac:dyDescent="0.25">
      <c r="A707" s="32"/>
      <c r="B707" s="32"/>
      <c r="C707" s="32"/>
      <c r="D707" s="32"/>
      <c r="E707" s="33"/>
    </row>
    <row r="708" spans="1:5" x14ac:dyDescent="0.25">
      <c r="A708" s="32"/>
      <c r="B708" s="32"/>
      <c r="C708" s="32"/>
      <c r="D708" s="32"/>
      <c r="E708" s="33"/>
    </row>
    <row r="709" spans="1:5" x14ac:dyDescent="0.25">
      <c r="A709" s="32"/>
      <c r="B709" s="32"/>
      <c r="C709" s="32"/>
      <c r="D709" s="32"/>
      <c r="E709" s="33"/>
    </row>
    <row r="710" spans="1:5" x14ac:dyDescent="0.25">
      <c r="A710" s="32"/>
      <c r="B710" s="32"/>
      <c r="C710" s="32"/>
      <c r="D710" s="32"/>
      <c r="E710" s="33"/>
    </row>
    <row r="711" spans="1:5" x14ac:dyDescent="0.25">
      <c r="A711" s="32"/>
      <c r="B711" s="32"/>
      <c r="C711" s="32"/>
      <c r="D711" s="32"/>
      <c r="E711" s="33"/>
    </row>
    <row r="712" spans="1:5" x14ac:dyDescent="0.25">
      <c r="A712" s="32"/>
      <c r="B712" s="32"/>
      <c r="C712" s="32"/>
      <c r="D712" s="32"/>
      <c r="E712" s="33"/>
    </row>
    <row r="713" spans="1:5" x14ac:dyDescent="0.25">
      <c r="A713" s="32"/>
      <c r="B713" s="32"/>
      <c r="C713" s="32"/>
      <c r="D713" s="32"/>
      <c r="E713" s="33"/>
    </row>
    <row r="714" spans="1:5" x14ac:dyDescent="0.25">
      <c r="A714" s="32"/>
      <c r="B714" s="32"/>
      <c r="C714" s="32"/>
      <c r="D714" s="32"/>
      <c r="E714" s="33"/>
    </row>
    <row r="715" spans="1:5" x14ac:dyDescent="0.25">
      <c r="A715" s="32"/>
      <c r="B715" s="32"/>
      <c r="C715" s="32"/>
      <c r="D715" s="32"/>
      <c r="E715" s="33"/>
    </row>
    <row r="716" spans="1:5" x14ac:dyDescent="0.25">
      <c r="A716" s="32"/>
      <c r="B716" s="32"/>
      <c r="C716" s="32"/>
      <c r="D716" s="32"/>
      <c r="E716" s="33"/>
    </row>
    <row r="717" spans="1:5" x14ac:dyDescent="0.25">
      <c r="A717" s="32"/>
      <c r="B717" s="32"/>
      <c r="C717" s="32"/>
      <c r="D717" s="32"/>
      <c r="E717" s="33"/>
    </row>
    <row r="718" spans="1:5" x14ac:dyDescent="0.25">
      <c r="A718" s="32"/>
      <c r="B718" s="32"/>
      <c r="C718" s="32"/>
      <c r="D718" s="32"/>
      <c r="E718" s="33"/>
    </row>
    <row r="719" spans="1:5" x14ac:dyDescent="0.25">
      <c r="A719" s="32"/>
      <c r="B719" s="32"/>
      <c r="C719" s="32"/>
      <c r="D719" s="32"/>
      <c r="E719" s="33"/>
    </row>
    <row r="720" spans="1:5" x14ac:dyDescent="0.25">
      <c r="A720" s="32"/>
      <c r="B720" s="32"/>
      <c r="C720" s="32"/>
      <c r="D720" s="32"/>
      <c r="E720" s="33"/>
    </row>
    <row r="721" spans="1:5" x14ac:dyDescent="0.25">
      <c r="A721" s="32"/>
      <c r="B721" s="32"/>
      <c r="C721" s="32"/>
      <c r="D721" s="32"/>
      <c r="E721" s="33"/>
    </row>
    <row r="722" spans="1:5" x14ac:dyDescent="0.25">
      <c r="A722" s="32"/>
      <c r="B722" s="32"/>
      <c r="C722" s="32"/>
      <c r="D722" s="32"/>
      <c r="E722" s="33"/>
    </row>
    <row r="723" spans="1:5" x14ac:dyDescent="0.25">
      <c r="A723" s="32"/>
      <c r="B723" s="32"/>
      <c r="C723" s="32"/>
      <c r="D723" s="32"/>
      <c r="E723" s="33"/>
    </row>
    <row r="724" spans="1:5" x14ac:dyDescent="0.25">
      <c r="A724" s="32"/>
      <c r="B724" s="32"/>
      <c r="C724" s="32"/>
      <c r="D724" s="32"/>
      <c r="E724" s="33"/>
    </row>
    <row r="725" spans="1:5" x14ac:dyDescent="0.25">
      <c r="A725" s="32"/>
      <c r="B725" s="32"/>
      <c r="C725" s="32"/>
      <c r="D725" s="32"/>
      <c r="E725" s="33"/>
    </row>
    <row r="726" spans="1:5" x14ac:dyDescent="0.25">
      <c r="A726" s="32"/>
      <c r="B726" s="32"/>
      <c r="C726" s="32"/>
      <c r="D726" s="32"/>
      <c r="E726" s="33"/>
    </row>
    <row r="727" spans="1:5" x14ac:dyDescent="0.25">
      <c r="A727" s="32"/>
      <c r="B727" s="32"/>
      <c r="C727" s="32"/>
      <c r="D727" s="32"/>
      <c r="E727" s="33"/>
    </row>
    <row r="728" spans="1:5" x14ac:dyDescent="0.25">
      <c r="A728" s="32"/>
      <c r="B728" s="32"/>
      <c r="C728" s="32"/>
      <c r="D728" s="32"/>
      <c r="E728" s="33"/>
    </row>
    <row r="729" spans="1:5" x14ac:dyDescent="0.25">
      <c r="A729" s="32"/>
      <c r="B729" s="32"/>
      <c r="C729" s="32"/>
      <c r="D729" s="32"/>
      <c r="E729" s="33"/>
    </row>
    <row r="730" spans="1:5" x14ac:dyDescent="0.25">
      <c r="A730" s="32"/>
      <c r="B730" s="32"/>
      <c r="C730" s="32"/>
      <c r="D730" s="32"/>
      <c r="E730" s="33"/>
    </row>
    <row r="731" spans="1:5" x14ac:dyDescent="0.25">
      <c r="A731" s="32"/>
      <c r="B731" s="32"/>
      <c r="C731" s="32"/>
      <c r="D731" s="32"/>
      <c r="E731" s="33"/>
    </row>
    <row r="732" spans="1:5" x14ac:dyDescent="0.25">
      <c r="A732" s="32"/>
      <c r="B732" s="32"/>
      <c r="C732" s="32"/>
      <c r="D732" s="32"/>
      <c r="E732" s="33"/>
    </row>
    <row r="733" spans="1:5" x14ac:dyDescent="0.25">
      <c r="A733" s="32"/>
      <c r="B733" s="32"/>
      <c r="C733" s="32"/>
      <c r="D733" s="32"/>
      <c r="E733" s="33"/>
    </row>
    <row r="734" spans="1:5" x14ac:dyDescent="0.25">
      <c r="A734" s="32"/>
      <c r="B734" s="32"/>
      <c r="C734" s="32"/>
      <c r="D734" s="32"/>
      <c r="E734" s="33"/>
    </row>
    <row r="735" spans="1:5" x14ac:dyDescent="0.25">
      <c r="A735" s="32"/>
      <c r="B735" s="32"/>
      <c r="C735" s="32"/>
      <c r="D735" s="32"/>
      <c r="E735" s="33"/>
    </row>
    <row r="736" spans="1:5" x14ac:dyDescent="0.25">
      <c r="A736" s="32"/>
      <c r="B736" s="32"/>
      <c r="C736" s="32"/>
      <c r="D736" s="32"/>
      <c r="E736" s="33"/>
    </row>
    <row r="737" spans="1:5" x14ac:dyDescent="0.25">
      <c r="A737" s="32"/>
      <c r="B737" s="32"/>
      <c r="C737" s="32"/>
      <c r="D737" s="32"/>
      <c r="E737" s="33"/>
    </row>
    <row r="738" spans="1:5" x14ac:dyDescent="0.25">
      <c r="A738" s="32"/>
      <c r="B738" s="32"/>
      <c r="C738" s="32"/>
      <c r="D738" s="32"/>
      <c r="E738" s="33"/>
    </row>
    <row r="739" spans="1:5" x14ac:dyDescent="0.25">
      <c r="A739" s="32"/>
      <c r="B739" s="32"/>
      <c r="C739" s="32"/>
      <c r="D739" s="32"/>
      <c r="E739" s="33"/>
    </row>
    <row r="740" spans="1:5" x14ac:dyDescent="0.25">
      <c r="A740" s="32"/>
      <c r="B740" s="32"/>
      <c r="C740" s="32"/>
      <c r="D740" s="32"/>
      <c r="E740" s="33"/>
    </row>
    <row r="741" spans="1:5" x14ac:dyDescent="0.25">
      <c r="A741" s="32"/>
      <c r="B741" s="32"/>
      <c r="C741" s="32"/>
      <c r="D741" s="32"/>
      <c r="E741" s="33"/>
    </row>
    <row r="742" spans="1:5" x14ac:dyDescent="0.25">
      <c r="A742" s="32"/>
      <c r="B742" s="32"/>
      <c r="C742" s="32"/>
      <c r="D742" s="32"/>
      <c r="E742" s="33"/>
    </row>
    <row r="743" spans="1:5" x14ac:dyDescent="0.25">
      <c r="A743" s="32"/>
      <c r="B743" s="32"/>
      <c r="C743" s="32"/>
      <c r="D743" s="32"/>
      <c r="E743" s="33"/>
    </row>
    <row r="744" spans="1:5" x14ac:dyDescent="0.25">
      <c r="A744" s="32"/>
      <c r="B744" s="32"/>
      <c r="C744" s="32"/>
      <c r="D744" s="32"/>
      <c r="E744" s="33"/>
    </row>
    <row r="745" spans="1:5" x14ac:dyDescent="0.25">
      <c r="A745" s="32"/>
      <c r="B745" s="32"/>
      <c r="C745" s="32"/>
      <c r="D745" s="32"/>
      <c r="E745" s="33"/>
    </row>
    <row r="746" spans="1:5" x14ac:dyDescent="0.25">
      <c r="A746" s="32"/>
      <c r="B746" s="32"/>
      <c r="C746" s="32"/>
      <c r="D746" s="32"/>
      <c r="E746" s="33"/>
    </row>
    <row r="747" spans="1:5" x14ac:dyDescent="0.25">
      <c r="A747" s="32"/>
      <c r="B747" s="32"/>
      <c r="C747" s="32"/>
      <c r="D747" s="32"/>
      <c r="E747" s="33"/>
    </row>
    <row r="748" spans="1:5" x14ac:dyDescent="0.25">
      <c r="A748" s="32"/>
      <c r="B748" s="32"/>
      <c r="C748" s="32"/>
      <c r="D748" s="32"/>
      <c r="E748" s="33"/>
    </row>
    <row r="749" spans="1:5" x14ac:dyDescent="0.25">
      <c r="A749" s="32"/>
      <c r="B749" s="32"/>
      <c r="C749" s="32"/>
      <c r="D749" s="32"/>
      <c r="E749" s="33"/>
    </row>
    <row r="750" spans="1:5" x14ac:dyDescent="0.25">
      <c r="A750" s="32"/>
      <c r="B750" s="32"/>
      <c r="C750" s="32"/>
      <c r="D750" s="32"/>
      <c r="E750" s="33"/>
    </row>
    <row r="751" spans="1:5" x14ac:dyDescent="0.25">
      <c r="A751" s="32"/>
      <c r="B751" s="32"/>
      <c r="C751" s="32"/>
      <c r="D751" s="32"/>
      <c r="E751" s="33"/>
    </row>
    <row r="752" spans="1:5" x14ac:dyDescent="0.25">
      <c r="A752" s="32"/>
      <c r="B752" s="32"/>
      <c r="C752" s="32"/>
      <c r="D752" s="32"/>
      <c r="E752" s="33"/>
    </row>
    <row r="753" spans="1:5" x14ac:dyDescent="0.25">
      <c r="A753" s="32"/>
      <c r="B753" s="32"/>
      <c r="C753" s="32"/>
      <c r="D753" s="32"/>
      <c r="E753" s="33"/>
    </row>
    <row r="754" spans="1:5" x14ac:dyDescent="0.25">
      <c r="A754" s="32"/>
      <c r="B754" s="32"/>
      <c r="C754" s="32"/>
      <c r="D754" s="32"/>
      <c r="E754" s="33"/>
    </row>
    <row r="755" spans="1:5" x14ac:dyDescent="0.25">
      <c r="A755" s="32"/>
      <c r="B755" s="32"/>
      <c r="C755" s="32"/>
      <c r="D755" s="32"/>
      <c r="E755" s="33"/>
    </row>
    <row r="756" spans="1:5" x14ac:dyDescent="0.25">
      <c r="A756" s="32"/>
      <c r="B756" s="32"/>
      <c r="C756" s="32"/>
      <c r="D756" s="32"/>
      <c r="E756" s="33"/>
    </row>
    <row r="757" spans="1:5" x14ac:dyDescent="0.25">
      <c r="A757" s="32"/>
      <c r="B757" s="32"/>
      <c r="C757" s="32"/>
      <c r="D757" s="32"/>
      <c r="E757" s="33"/>
    </row>
    <row r="758" spans="1:5" x14ac:dyDescent="0.25">
      <c r="A758" s="32"/>
      <c r="B758" s="32"/>
      <c r="C758" s="32"/>
      <c r="D758" s="32"/>
      <c r="E758" s="33"/>
    </row>
    <row r="759" spans="1:5" x14ac:dyDescent="0.25">
      <c r="A759" s="32"/>
      <c r="B759" s="32"/>
      <c r="C759" s="32"/>
      <c r="D759" s="32"/>
      <c r="E759" s="33"/>
    </row>
    <row r="760" spans="1:5" x14ac:dyDescent="0.25">
      <c r="A760" s="32"/>
      <c r="B760" s="32"/>
      <c r="C760" s="32"/>
      <c r="D760" s="32"/>
      <c r="E760" s="33"/>
    </row>
    <row r="761" spans="1:5" x14ac:dyDescent="0.25">
      <c r="A761" s="32"/>
      <c r="B761" s="32"/>
      <c r="C761" s="32"/>
      <c r="D761" s="32"/>
      <c r="E761" s="33"/>
    </row>
    <row r="762" spans="1:5" x14ac:dyDescent="0.25">
      <c r="A762" s="32"/>
      <c r="B762" s="32"/>
      <c r="C762" s="32"/>
      <c r="D762" s="32"/>
      <c r="E762" s="33"/>
    </row>
    <row r="763" spans="1:5" x14ac:dyDescent="0.25">
      <c r="A763" s="32"/>
      <c r="B763" s="32"/>
      <c r="C763" s="32"/>
      <c r="D763" s="32"/>
      <c r="E763" s="33"/>
    </row>
    <row r="764" spans="1:5" x14ac:dyDescent="0.25">
      <c r="A764" s="32"/>
      <c r="B764" s="32"/>
      <c r="C764" s="32"/>
      <c r="D764" s="32"/>
      <c r="E764" s="33"/>
    </row>
    <row r="765" spans="1:5" x14ac:dyDescent="0.25">
      <c r="A765" s="32"/>
      <c r="B765" s="32"/>
      <c r="C765" s="32"/>
      <c r="D765" s="32"/>
      <c r="E765" s="33"/>
    </row>
    <row r="766" spans="1:5" x14ac:dyDescent="0.25">
      <c r="A766" s="32"/>
      <c r="B766" s="32"/>
      <c r="C766" s="32"/>
      <c r="D766" s="32"/>
      <c r="E766" s="33"/>
    </row>
    <row r="767" spans="1:5" x14ac:dyDescent="0.25">
      <c r="A767" s="32"/>
      <c r="B767" s="32"/>
      <c r="C767" s="32"/>
      <c r="D767" s="32"/>
      <c r="E767" s="33"/>
    </row>
    <row r="768" spans="1:5" x14ac:dyDescent="0.25">
      <c r="A768" s="32"/>
      <c r="B768" s="32"/>
      <c r="C768" s="32"/>
      <c r="D768" s="32"/>
      <c r="E768" s="33"/>
    </row>
    <row r="769" spans="1:5" x14ac:dyDescent="0.25">
      <c r="A769" s="32"/>
      <c r="B769" s="32"/>
      <c r="C769" s="32"/>
      <c r="D769" s="32"/>
      <c r="E769" s="33"/>
    </row>
    <row r="770" spans="1:5" x14ac:dyDescent="0.25">
      <c r="A770" s="32"/>
      <c r="B770" s="32"/>
      <c r="C770" s="32"/>
      <c r="D770" s="32"/>
      <c r="E770" s="33"/>
    </row>
    <row r="771" spans="1:5" x14ac:dyDescent="0.25">
      <c r="A771" s="32"/>
      <c r="B771" s="32"/>
      <c r="C771" s="32"/>
      <c r="D771" s="32"/>
      <c r="E771" s="33"/>
    </row>
    <row r="772" spans="1:5" x14ac:dyDescent="0.25">
      <c r="A772" s="32"/>
      <c r="B772" s="32"/>
      <c r="C772" s="32"/>
      <c r="D772" s="32"/>
      <c r="E772" s="33"/>
    </row>
    <row r="773" spans="1:5" x14ac:dyDescent="0.25">
      <c r="A773" s="32"/>
      <c r="B773" s="32"/>
      <c r="C773" s="32"/>
      <c r="D773" s="32"/>
      <c r="E773" s="33"/>
    </row>
    <row r="774" spans="1:5" x14ac:dyDescent="0.25">
      <c r="A774" s="32"/>
      <c r="B774" s="32"/>
      <c r="C774" s="32"/>
      <c r="D774" s="32"/>
      <c r="E774" s="33"/>
    </row>
    <row r="775" spans="1:5" x14ac:dyDescent="0.25">
      <c r="A775" s="32"/>
      <c r="B775" s="32"/>
      <c r="C775" s="32"/>
      <c r="D775" s="32"/>
      <c r="E775" s="33"/>
    </row>
    <row r="776" spans="1:5" x14ac:dyDescent="0.25">
      <c r="A776" s="32"/>
      <c r="B776" s="32"/>
      <c r="C776" s="32"/>
      <c r="D776" s="32"/>
      <c r="E776" s="33"/>
    </row>
    <row r="777" spans="1:5" x14ac:dyDescent="0.25">
      <c r="A777" s="32"/>
      <c r="B777" s="32"/>
      <c r="C777" s="32"/>
      <c r="D777" s="32"/>
      <c r="E777" s="33"/>
    </row>
    <row r="778" spans="1:5" x14ac:dyDescent="0.25">
      <c r="A778" s="32"/>
      <c r="B778" s="32"/>
      <c r="C778" s="32"/>
      <c r="D778" s="32"/>
      <c r="E778" s="33"/>
    </row>
    <row r="779" spans="1:5" x14ac:dyDescent="0.25">
      <c r="A779" s="32"/>
      <c r="B779" s="32"/>
      <c r="C779" s="32"/>
      <c r="D779" s="32"/>
      <c r="E779" s="33"/>
    </row>
    <row r="780" spans="1:5" x14ac:dyDescent="0.25">
      <c r="A780" s="32"/>
      <c r="B780" s="32"/>
      <c r="C780" s="32"/>
      <c r="D780" s="32"/>
      <c r="E780" s="33"/>
    </row>
    <row r="781" spans="1:5" x14ac:dyDescent="0.25">
      <c r="A781" s="32"/>
      <c r="B781" s="32"/>
      <c r="C781" s="32"/>
      <c r="D781" s="32"/>
      <c r="E781" s="33"/>
    </row>
    <row r="782" spans="1:5" x14ac:dyDescent="0.25">
      <c r="A782" s="32"/>
      <c r="B782" s="32"/>
      <c r="C782" s="32"/>
      <c r="D782" s="32"/>
      <c r="E782" s="33"/>
    </row>
    <row r="783" spans="1:5" x14ac:dyDescent="0.25">
      <c r="A783" s="32"/>
      <c r="B783" s="32"/>
      <c r="C783" s="32"/>
      <c r="D783" s="32"/>
      <c r="E783" s="33"/>
    </row>
    <row r="784" spans="1:5" x14ac:dyDescent="0.25">
      <c r="A784" s="32"/>
      <c r="B784" s="32"/>
      <c r="C784" s="32"/>
      <c r="D784" s="32"/>
      <c r="E784" s="33"/>
    </row>
    <row r="785" spans="1:5" x14ac:dyDescent="0.25">
      <c r="A785" s="32"/>
      <c r="B785" s="32"/>
      <c r="C785" s="32"/>
      <c r="D785" s="32"/>
      <c r="E785" s="33"/>
    </row>
    <row r="786" spans="1:5" x14ac:dyDescent="0.25">
      <c r="A786" s="32"/>
      <c r="B786" s="32"/>
      <c r="C786" s="32"/>
      <c r="D786" s="32"/>
      <c r="E786" s="33"/>
    </row>
    <row r="787" spans="1:5" x14ac:dyDescent="0.25">
      <c r="A787" s="32"/>
      <c r="B787" s="32"/>
      <c r="C787" s="32"/>
      <c r="D787" s="32"/>
      <c r="E787" s="33"/>
    </row>
    <row r="788" spans="1:5" x14ac:dyDescent="0.25">
      <c r="A788" s="32"/>
      <c r="B788" s="32"/>
      <c r="C788" s="32"/>
      <c r="D788" s="32"/>
      <c r="E788" s="33"/>
    </row>
    <row r="789" spans="1:5" x14ac:dyDescent="0.25">
      <c r="A789" s="32"/>
      <c r="B789" s="32"/>
      <c r="C789" s="32"/>
      <c r="D789" s="32"/>
      <c r="E789" s="33"/>
    </row>
    <row r="790" spans="1:5" x14ac:dyDescent="0.25">
      <c r="A790" s="32"/>
      <c r="B790" s="32"/>
      <c r="C790" s="32"/>
      <c r="D790" s="32"/>
      <c r="E790" s="33"/>
    </row>
    <row r="791" spans="1:5" x14ac:dyDescent="0.25">
      <c r="A791" s="32"/>
      <c r="B791" s="32"/>
      <c r="C791" s="32"/>
      <c r="D791" s="32"/>
      <c r="E791" s="33"/>
    </row>
    <row r="792" spans="1:5" x14ac:dyDescent="0.25">
      <c r="A792" s="32"/>
      <c r="B792" s="32"/>
      <c r="C792" s="32"/>
      <c r="D792" s="32"/>
      <c r="E792" s="33"/>
    </row>
    <row r="793" spans="1:5" x14ac:dyDescent="0.25">
      <c r="A793" s="32"/>
      <c r="B793" s="32"/>
      <c r="C793" s="32"/>
      <c r="D793" s="32"/>
      <c r="E793" s="33"/>
    </row>
    <row r="794" spans="1:5" x14ac:dyDescent="0.25">
      <c r="A794" s="32"/>
      <c r="B794" s="32"/>
      <c r="C794" s="32"/>
      <c r="D794" s="32"/>
      <c r="E794" s="33"/>
    </row>
    <row r="795" spans="1:5" x14ac:dyDescent="0.25">
      <c r="A795" s="32"/>
      <c r="B795" s="32"/>
      <c r="C795" s="32"/>
      <c r="D795" s="32"/>
      <c r="E795" s="33"/>
    </row>
    <row r="796" spans="1:5" x14ac:dyDescent="0.25">
      <c r="A796" s="32"/>
      <c r="B796" s="32"/>
      <c r="C796" s="32"/>
      <c r="D796" s="32"/>
      <c r="E796" s="33"/>
    </row>
    <row r="797" spans="1:5" x14ac:dyDescent="0.25">
      <c r="A797" s="32"/>
      <c r="B797" s="32"/>
      <c r="C797" s="32"/>
      <c r="D797" s="32"/>
      <c r="E797" s="33"/>
    </row>
    <row r="798" spans="1:5" x14ac:dyDescent="0.25">
      <c r="A798" s="32"/>
      <c r="B798" s="32"/>
      <c r="C798" s="32"/>
      <c r="D798" s="32"/>
      <c r="E798" s="33"/>
    </row>
    <row r="799" spans="1:5" x14ac:dyDescent="0.25">
      <c r="A799" s="32"/>
      <c r="B799" s="32"/>
      <c r="C799" s="32"/>
      <c r="D799" s="32"/>
      <c r="E799" s="33"/>
    </row>
    <row r="800" spans="1:5" x14ac:dyDescent="0.25">
      <c r="A800" s="32"/>
      <c r="B800" s="32"/>
      <c r="C800" s="32"/>
      <c r="D800" s="32"/>
      <c r="E800" s="33"/>
    </row>
    <row r="801" spans="1:5" x14ac:dyDescent="0.25">
      <c r="A801" s="32"/>
      <c r="B801" s="32"/>
      <c r="C801" s="32"/>
      <c r="D801" s="32"/>
      <c r="E801" s="33"/>
    </row>
    <row r="802" spans="1:5" x14ac:dyDescent="0.25">
      <c r="A802" s="32"/>
      <c r="B802" s="32"/>
      <c r="C802" s="32"/>
      <c r="D802" s="32"/>
      <c r="E802" s="33"/>
    </row>
    <row r="803" spans="1:5" x14ac:dyDescent="0.25">
      <c r="A803" s="32"/>
      <c r="B803" s="32"/>
      <c r="C803" s="32"/>
      <c r="D803" s="32"/>
      <c r="E803" s="33"/>
    </row>
    <row r="804" spans="1:5" x14ac:dyDescent="0.25">
      <c r="A804" s="32"/>
      <c r="B804" s="32"/>
      <c r="C804" s="32"/>
      <c r="D804" s="32"/>
      <c r="E804" s="33"/>
    </row>
    <row r="805" spans="1:5" x14ac:dyDescent="0.25">
      <c r="A805" s="32"/>
      <c r="B805" s="32"/>
      <c r="C805" s="32"/>
      <c r="D805" s="32"/>
      <c r="E805" s="33"/>
    </row>
    <row r="806" spans="1:5" x14ac:dyDescent="0.25">
      <c r="A806" s="32"/>
      <c r="B806" s="32"/>
      <c r="C806" s="32"/>
      <c r="D806" s="32"/>
      <c r="E806" s="33"/>
    </row>
    <row r="807" spans="1:5" x14ac:dyDescent="0.25">
      <c r="A807" s="32"/>
      <c r="B807" s="32"/>
      <c r="C807" s="32"/>
      <c r="D807" s="32"/>
      <c r="E807" s="33"/>
    </row>
    <row r="808" spans="1:5" x14ac:dyDescent="0.25">
      <c r="A808" s="32"/>
      <c r="B808" s="32"/>
      <c r="C808" s="32"/>
      <c r="D808" s="32"/>
      <c r="E808" s="33"/>
    </row>
    <row r="809" spans="1:5" x14ac:dyDescent="0.25">
      <c r="A809" s="32"/>
      <c r="B809" s="32"/>
      <c r="C809" s="32"/>
      <c r="D809" s="32"/>
      <c r="E809" s="33"/>
    </row>
    <row r="810" spans="1:5" x14ac:dyDescent="0.25">
      <c r="A810" s="32"/>
      <c r="B810" s="32"/>
      <c r="C810" s="32"/>
      <c r="D810" s="32"/>
      <c r="E810" s="33"/>
    </row>
    <row r="811" spans="1:5" x14ac:dyDescent="0.25">
      <c r="A811" s="32"/>
      <c r="B811" s="32"/>
      <c r="C811" s="32"/>
      <c r="D811" s="32"/>
      <c r="E811" s="33"/>
    </row>
    <row r="812" spans="1:5" x14ac:dyDescent="0.25">
      <c r="A812" s="32"/>
      <c r="B812" s="32"/>
      <c r="C812" s="32"/>
      <c r="D812" s="32"/>
      <c r="E812" s="33"/>
    </row>
    <row r="813" spans="1:5" x14ac:dyDescent="0.25">
      <c r="A813" s="32"/>
      <c r="B813" s="32"/>
      <c r="C813" s="32"/>
      <c r="D813" s="32"/>
      <c r="E813" s="33"/>
    </row>
    <row r="814" spans="1:5" x14ac:dyDescent="0.25">
      <c r="A814" s="32"/>
      <c r="B814" s="32"/>
      <c r="C814" s="32"/>
      <c r="D814" s="32"/>
      <c r="E814" s="33"/>
    </row>
    <row r="815" spans="1:5" x14ac:dyDescent="0.25">
      <c r="A815" s="32"/>
      <c r="B815" s="32"/>
      <c r="C815" s="32"/>
      <c r="D815" s="32"/>
      <c r="E815" s="33"/>
    </row>
    <row r="816" spans="1:5" x14ac:dyDescent="0.25">
      <c r="A816" s="32"/>
      <c r="B816" s="32"/>
      <c r="C816" s="32"/>
      <c r="D816" s="32"/>
      <c r="E816" s="33"/>
    </row>
    <row r="817" spans="1:5" x14ac:dyDescent="0.25">
      <c r="A817" s="32"/>
      <c r="B817" s="32"/>
      <c r="C817" s="32"/>
      <c r="D817" s="32"/>
      <c r="E817" s="33"/>
    </row>
    <row r="818" spans="1:5" x14ac:dyDescent="0.25">
      <c r="A818" s="32"/>
      <c r="B818" s="32"/>
      <c r="C818" s="32"/>
      <c r="D818" s="32"/>
      <c r="E818" s="33"/>
    </row>
    <row r="819" spans="1:5" x14ac:dyDescent="0.25">
      <c r="A819" s="32"/>
      <c r="B819" s="32"/>
      <c r="C819" s="32"/>
      <c r="D819" s="32"/>
      <c r="E819" s="33"/>
    </row>
    <row r="820" spans="1:5" x14ac:dyDescent="0.25">
      <c r="A820" s="32"/>
      <c r="B820" s="32"/>
      <c r="C820" s="32"/>
      <c r="D820" s="32"/>
      <c r="E820" s="33"/>
    </row>
    <row r="821" spans="1:5" x14ac:dyDescent="0.25">
      <c r="A821" s="32"/>
      <c r="B821" s="32"/>
      <c r="C821" s="32"/>
      <c r="D821" s="32"/>
      <c r="E821" s="33"/>
    </row>
    <row r="822" spans="1:5" x14ac:dyDescent="0.25">
      <c r="A822" s="32"/>
      <c r="B822" s="32"/>
      <c r="C822" s="32"/>
      <c r="D822" s="32"/>
      <c r="E822" s="33"/>
    </row>
    <row r="823" spans="1:5" x14ac:dyDescent="0.25">
      <c r="A823" s="32"/>
      <c r="B823" s="32"/>
      <c r="C823" s="32"/>
      <c r="D823" s="32"/>
      <c r="E823" s="33"/>
    </row>
    <row r="824" spans="1:5" x14ac:dyDescent="0.25">
      <c r="A824" s="32"/>
      <c r="B824" s="32"/>
      <c r="C824" s="32"/>
      <c r="D824" s="32"/>
      <c r="E824" s="33"/>
    </row>
    <row r="825" spans="1:5" x14ac:dyDescent="0.25">
      <c r="A825" s="32"/>
      <c r="B825" s="32"/>
      <c r="C825" s="32"/>
      <c r="D825" s="32"/>
      <c r="E825" s="33"/>
    </row>
    <row r="826" spans="1:5" x14ac:dyDescent="0.25">
      <c r="A826" s="32"/>
      <c r="B826" s="32"/>
      <c r="C826" s="32"/>
      <c r="D826" s="32"/>
      <c r="E826" s="33"/>
    </row>
    <row r="827" spans="1:5" x14ac:dyDescent="0.25">
      <c r="A827" s="32"/>
      <c r="B827" s="32"/>
      <c r="C827" s="32"/>
      <c r="D827" s="32"/>
      <c r="E827" s="33"/>
    </row>
    <row r="828" spans="1:5" x14ac:dyDescent="0.25">
      <c r="A828" s="32"/>
      <c r="B828" s="32"/>
      <c r="C828" s="32"/>
      <c r="D828" s="32"/>
      <c r="E828" s="33"/>
    </row>
    <row r="829" spans="1:5" x14ac:dyDescent="0.25">
      <c r="A829" s="32"/>
      <c r="B829" s="32"/>
      <c r="C829" s="32"/>
      <c r="D829" s="32"/>
      <c r="E829" s="33"/>
    </row>
    <row r="830" spans="1:5" x14ac:dyDescent="0.25">
      <c r="A830" s="32"/>
      <c r="B830" s="32"/>
      <c r="C830" s="32"/>
      <c r="D830" s="32"/>
      <c r="E830" s="33"/>
    </row>
    <row r="831" spans="1:5" x14ac:dyDescent="0.25">
      <c r="A831" s="32"/>
      <c r="B831" s="32"/>
      <c r="C831" s="32"/>
      <c r="D831" s="32"/>
      <c r="E831" s="33"/>
    </row>
    <row r="832" spans="1:5" x14ac:dyDescent="0.25">
      <c r="A832" s="32"/>
      <c r="B832" s="32"/>
      <c r="C832" s="32"/>
      <c r="D832" s="32"/>
      <c r="E832" s="33"/>
    </row>
    <row r="833" spans="1:5" x14ac:dyDescent="0.25">
      <c r="A833" s="32"/>
      <c r="B833" s="32"/>
      <c r="C833" s="32"/>
      <c r="D833" s="32"/>
      <c r="E833" s="33"/>
    </row>
    <row r="834" spans="1:5" x14ac:dyDescent="0.25">
      <c r="A834" s="32"/>
      <c r="B834" s="32"/>
      <c r="C834" s="32"/>
      <c r="D834" s="32"/>
      <c r="E834" s="33"/>
    </row>
    <row r="835" spans="1:5" x14ac:dyDescent="0.25">
      <c r="A835" s="32"/>
      <c r="B835" s="32"/>
      <c r="C835" s="32"/>
      <c r="D835" s="32"/>
      <c r="E835" s="33"/>
    </row>
    <row r="836" spans="1:5" x14ac:dyDescent="0.25">
      <c r="A836" s="32"/>
      <c r="B836" s="32"/>
      <c r="C836" s="32"/>
      <c r="D836" s="32"/>
      <c r="E836" s="33"/>
    </row>
    <row r="837" spans="1:5" x14ac:dyDescent="0.25">
      <c r="A837" s="32"/>
      <c r="B837" s="32"/>
      <c r="C837" s="32"/>
      <c r="D837" s="32"/>
      <c r="E837" s="33"/>
    </row>
    <row r="838" spans="1:5" x14ac:dyDescent="0.25">
      <c r="A838" s="32"/>
      <c r="B838" s="32"/>
      <c r="C838" s="32"/>
      <c r="D838" s="32"/>
      <c r="E838" s="33"/>
    </row>
    <row r="839" spans="1:5" x14ac:dyDescent="0.25">
      <c r="A839" s="32"/>
      <c r="B839" s="32"/>
      <c r="C839" s="32"/>
      <c r="D839" s="32"/>
      <c r="E839" s="33"/>
    </row>
    <row r="840" spans="1:5" x14ac:dyDescent="0.25">
      <c r="A840" s="32"/>
      <c r="B840" s="32"/>
      <c r="C840" s="32"/>
      <c r="D840" s="32"/>
      <c r="E840" s="33"/>
    </row>
    <row r="841" spans="1:5" x14ac:dyDescent="0.25">
      <c r="A841" s="32"/>
      <c r="B841" s="32"/>
      <c r="C841" s="32"/>
      <c r="D841" s="32"/>
      <c r="E841" s="33"/>
    </row>
    <row r="842" spans="1:5" x14ac:dyDescent="0.25">
      <c r="A842" s="32"/>
      <c r="B842" s="32"/>
      <c r="C842" s="32"/>
      <c r="D842" s="32"/>
      <c r="E842" s="33"/>
    </row>
    <row r="843" spans="1:5" x14ac:dyDescent="0.25">
      <c r="A843" s="32"/>
      <c r="B843" s="32"/>
      <c r="C843" s="32"/>
      <c r="D843" s="32"/>
      <c r="E843" s="33"/>
    </row>
    <row r="844" spans="1:5" x14ac:dyDescent="0.25">
      <c r="A844" s="32"/>
      <c r="B844" s="32"/>
      <c r="C844" s="32"/>
      <c r="D844" s="32"/>
      <c r="E844" s="33"/>
    </row>
    <row r="845" spans="1:5" x14ac:dyDescent="0.25">
      <c r="A845" s="32"/>
      <c r="B845" s="32"/>
      <c r="C845" s="32"/>
      <c r="D845" s="32"/>
      <c r="E845" s="33"/>
    </row>
    <row r="846" spans="1:5" x14ac:dyDescent="0.25">
      <c r="A846" s="32"/>
      <c r="B846" s="32"/>
      <c r="C846" s="32"/>
      <c r="D846" s="32"/>
      <c r="E846" s="33"/>
    </row>
    <row r="847" spans="1:5" x14ac:dyDescent="0.25">
      <c r="A847" s="32"/>
      <c r="B847" s="32"/>
      <c r="C847" s="32"/>
      <c r="D847" s="32"/>
      <c r="E847" s="33"/>
    </row>
    <row r="848" spans="1:5" x14ac:dyDescent="0.25">
      <c r="A848" s="32"/>
      <c r="B848" s="32"/>
      <c r="C848" s="32"/>
      <c r="D848" s="32"/>
      <c r="E848" s="33"/>
    </row>
    <row r="849" spans="1:5" x14ac:dyDescent="0.25">
      <c r="A849" s="32"/>
      <c r="B849" s="32"/>
      <c r="C849" s="32"/>
      <c r="D849" s="32"/>
      <c r="E849" s="33"/>
    </row>
    <row r="850" spans="1:5" x14ac:dyDescent="0.25">
      <c r="A850" s="32"/>
      <c r="B850" s="32"/>
      <c r="C850" s="32"/>
      <c r="D850" s="32"/>
      <c r="E850" s="33"/>
    </row>
    <row r="851" spans="1:5" x14ac:dyDescent="0.25">
      <c r="A851" s="32"/>
      <c r="B851" s="32"/>
      <c r="C851" s="32"/>
      <c r="D851" s="32"/>
      <c r="E851" s="33"/>
    </row>
    <row r="852" spans="1:5" x14ac:dyDescent="0.25">
      <c r="A852" s="32"/>
      <c r="B852" s="32"/>
      <c r="C852" s="32"/>
      <c r="D852" s="32"/>
      <c r="E852" s="33"/>
    </row>
    <row r="853" spans="1:5" x14ac:dyDescent="0.25">
      <c r="A853" s="32"/>
      <c r="B853" s="32"/>
      <c r="C853" s="32"/>
      <c r="D853" s="32"/>
      <c r="E853" s="33"/>
    </row>
    <row r="854" spans="1:5" x14ac:dyDescent="0.25">
      <c r="A854" s="32"/>
      <c r="B854" s="32"/>
      <c r="C854" s="32"/>
      <c r="D854" s="32"/>
      <c r="E854" s="33"/>
    </row>
    <row r="855" spans="1:5" x14ac:dyDescent="0.25">
      <c r="A855" s="32"/>
      <c r="B855" s="32"/>
      <c r="C855" s="32"/>
      <c r="D855" s="32"/>
      <c r="E855" s="33"/>
    </row>
    <row r="856" spans="1:5" x14ac:dyDescent="0.25">
      <c r="A856" s="32"/>
      <c r="B856" s="32"/>
      <c r="C856" s="32"/>
      <c r="D856" s="32"/>
      <c r="E856" s="33"/>
    </row>
    <row r="857" spans="1:5" x14ac:dyDescent="0.25">
      <c r="A857" s="32"/>
      <c r="B857" s="32"/>
      <c r="C857" s="32"/>
      <c r="D857" s="32"/>
      <c r="E857" s="33"/>
    </row>
    <row r="858" spans="1:5" x14ac:dyDescent="0.25">
      <c r="A858" s="32"/>
      <c r="B858" s="32"/>
      <c r="C858" s="32"/>
      <c r="D858" s="32"/>
      <c r="E858" s="33"/>
    </row>
    <row r="859" spans="1:5" x14ac:dyDescent="0.25">
      <c r="A859" s="32"/>
      <c r="B859" s="32"/>
      <c r="C859" s="32"/>
      <c r="D859" s="32"/>
      <c r="E859" s="33"/>
    </row>
    <row r="860" spans="1:5" x14ac:dyDescent="0.25">
      <c r="A860" s="32"/>
      <c r="B860" s="32"/>
      <c r="C860" s="32"/>
      <c r="D860" s="32"/>
      <c r="E860" s="33"/>
    </row>
    <row r="861" spans="1:5" x14ac:dyDescent="0.25">
      <c r="A861" s="32"/>
      <c r="B861" s="32"/>
      <c r="C861" s="32"/>
      <c r="D861" s="32"/>
      <c r="E861" s="33"/>
    </row>
    <row r="862" spans="1:5" x14ac:dyDescent="0.25">
      <c r="A862" s="32"/>
      <c r="B862" s="32"/>
      <c r="C862" s="32"/>
      <c r="D862" s="32"/>
      <c r="E862" s="33"/>
    </row>
    <row r="863" spans="1:5" x14ac:dyDescent="0.25">
      <c r="A863" s="32"/>
      <c r="B863" s="32"/>
      <c r="C863" s="32"/>
      <c r="D863" s="32"/>
      <c r="E863" s="33"/>
    </row>
    <row r="864" spans="1:5" x14ac:dyDescent="0.25">
      <c r="A864" s="32"/>
      <c r="B864" s="32"/>
      <c r="C864" s="32"/>
      <c r="D864" s="32"/>
      <c r="E864" s="33"/>
    </row>
    <row r="865" spans="1:5" x14ac:dyDescent="0.25">
      <c r="A865" s="32"/>
      <c r="B865" s="32"/>
      <c r="C865" s="32"/>
      <c r="D865" s="32"/>
      <c r="E865" s="33"/>
    </row>
    <row r="866" spans="1:5" x14ac:dyDescent="0.25">
      <c r="A866" s="32"/>
      <c r="B866" s="32"/>
      <c r="C866" s="32"/>
      <c r="D866" s="32"/>
      <c r="E866" s="33"/>
    </row>
    <row r="867" spans="1:5" x14ac:dyDescent="0.25">
      <c r="A867" s="32"/>
      <c r="B867" s="32"/>
      <c r="C867" s="32"/>
      <c r="D867" s="32"/>
      <c r="E867" s="33"/>
    </row>
    <row r="868" spans="1:5" x14ac:dyDescent="0.25">
      <c r="A868" s="32"/>
      <c r="B868" s="32"/>
      <c r="C868" s="32"/>
      <c r="D868" s="32"/>
      <c r="E868" s="33"/>
    </row>
    <row r="869" spans="1:5" x14ac:dyDescent="0.25">
      <c r="A869" s="32"/>
      <c r="B869" s="32"/>
      <c r="C869" s="32"/>
      <c r="D869" s="32"/>
      <c r="E869" s="33"/>
    </row>
    <row r="870" spans="1:5" x14ac:dyDescent="0.25">
      <c r="A870" s="32"/>
      <c r="B870" s="32"/>
      <c r="C870" s="32"/>
      <c r="D870" s="32"/>
      <c r="E870" s="33"/>
    </row>
    <row r="871" spans="1:5" x14ac:dyDescent="0.25">
      <c r="A871" s="32"/>
      <c r="B871" s="32"/>
      <c r="C871" s="32"/>
      <c r="D871" s="32"/>
      <c r="E871" s="33"/>
    </row>
    <row r="872" spans="1:5" x14ac:dyDescent="0.25">
      <c r="A872" s="32"/>
      <c r="B872" s="32"/>
      <c r="C872" s="32"/>
      <c r="D872" s="32"/>
      <c r="E872" s="33"/>
    </row>
    <row r="873" spans="1:5" x14ac:dyDescent="0.25">
      <c r="A873" s="32"/>
      <c r="B873" s="32"/>
      <c r="C873" s="32"/>
      <c r="D873" s="32"/>
      <c r="E873" s="33"/>
    </row>
    <row r="874" spans="1:5" x14ac:dyDescent="0.25">
      <c r="A874" s="32"/>
      <c r="B874" s="32"/>
      <c r="C874" s="32"/>
      <c r="D874" s="32"/>
      <c r="E874" s="33"/>
    </row>
    <row r="875" spans="1:5" x14ac:dyDescent="0.25">
      <c r="A875" s="32"/>
      <c r="B875" s="32"/>
      <c r="C875" s="32"/>
      <c r="D875" s="32"/>
      <c r="E875" s="33"/>
    </row>
    <row r="876" spans="1:5" x14ac:dyDescent="0.25">
      <c r="A876" s="32"/>
      <c r="B876" s="32"/>
      <c r="C876" s="32"/>
      <c r="D876" s="32"/>
      <c r="E876" s="33"/>
    </row>
    <row r="877" spans="1:5" x14ac:dyDescent="0.25">
      <c r="A877" s="32"/>
      <c r="B877" s="32"/>
      <c r="C877" s="32"/>
      <c r="D877" s="32"/>
      <c r="E877" s="33"/>
    </row>
    <row r="878" spans="1:5" x14ac:dyDescent="0.25">
      <c r="A878" s="32"/>
      <c r="B878" s="32"/>
      <c r="C878" s="32"/>
      <c r="D878" s="32"/>
      <c r="E878" s="33"/>
    </row>
    <row r="879" spans="1:5" x14ac:dyDescent="0.25">
      <c r="A879" s="32"/>
      <c r="B879" s="32"/>
      <c r="C879" s="32"/>
      <c r="D879" s="32"/>
      <c r="E879" s="33"/>
    </row>
    <row r="880" spans="1:5" x14ac:dyDescent="0.25">
      <c r="A880" s="32"/>
      <c r="B880" s="32"/>
      <c r="C880" s="32"/>
      <c r="D880" s="32"/>
      <c r="E880" s="33"/>
    </row>
    <row r="881" spans="1:5" x14ac:dyDescent="0.25">
      <c r="A881" s="32"/>
      <c r="B881" s="32"/>
      <c r="C881" s="32"/>
      <c r="D881" s="32"/>
      <c r="E881" s="33"/>
    </row>
    <row r="882" spans="1:5" x14ac:dyDescent="0.25">
      <c r="A882" s="32"/>
      <c r="B882" s="32"/>
      <c r="C882" s="32"/>
      <c r="D882" s="32"/>
      <c r="E882" s="33"/>
    </row>
    <row r="883" spans="1:5" x14ac:dyDescent="0.25">
      <c r="A883" s="32"/>
      <c r="B883" s="32"/>
      <c r="C883" s="32"/>
      <c r="D883" s="32"/>
      <c r="E883" s="33"/>
    </row>
    <row r="884" spans="1:5" x14ac:dyDescent="0.25">
      <c r="A884" s="32"/>
      <c r="B884" s="32"/>
      <c r="C884" s="32"/>
      <c r="D884" s="32"/>
      <c r="E884" s="33"/>
    </row>
    <row r="885" spans="1:5" x14ac:dyDescent="0.25">
      <c r="A885" s="32"/>
      <c r="B885" s="32"/>
      <c r="C885" s="32"/>
      <c r="D885" s="32"/>
      <c r="E885" s="33"/>
    </row>
    <row r="886" spans="1:5" x14ac:dyDescent="0.25">
      <c r="A886" s="32"/>
      <c r="B886" s="32"/>
      <c r="C886" s="32"/>
      <c r="D886" s="32"/>
      <c r="E886" s="33"/>
    </row>
    <row r="887" spans="1:5" x14ac:dyDescent="0.25">
      <c r="A887" s="32"/>
      <c r="B887" s="32"/>
      <c r="C887" s="32"/>
      <c r="D887" s="32"/>
      <c r="E887" s="33"/>
    </row>
    <row r="888" spans="1:5" x14ac:dyDescent="0.25">
      <c r="A888" s="32"/>
      <c r="B888" s="32"/>
      <c r="C888" s="32"/>
      <c r="D888" s="32"/>
      <c r="E888" s="33"/>
    </row>
    <row r="889" spans="1:5" x14ac:dyDescent="0.25">
      <c r="A889" s="32"/>
      <c r="B889" s="32"/>
      <c r="C889" s="32"/>
      <c r="D889" s="32"/>
      <c r="E889" s="33"/>
    </row>
    <row r="890" spans="1:5" x14ac:dyDescent="0.25">
      <c r="A890" s="32"/>
      <c r="B890" s="32"/>
      <c r="C890" s="32"/>
      <c r="D890" s="32"/>
      <c r="E890" s="33"/>
    </row>
    <row r="891" spans="1:5" x14ac:dyDescent="0.25">
      <c r="A891" s="32"/>
      <c r="B891" s="32"/>
      <c r="C891" s="32"/>
      <c r="D891" s="32"/>
      <c r="E891" s="33"/>
    </row>
    <row r="892" spans="1:5" x14ac:dyDescent="0.25">
      <c r="A892" s="32"/>
      <c r="B892" s="32"/>
      <c r="C892" s="32"/>
      <c r="D892" s="32"/>
      <c r="E892" s="33"/>
    </row>
    <row r="893" spans="1:5" x14ac:dyDescent="0.25">
      <c r="A893" s="32"/>
      <c r="B893" s="32"/>
      <c r="C893" s="32"/>
      <c r="D893" s="32"/>
      <c r="E893" s="33"/>
    </row>
    <row r="894" spans="1:5" x14ac:dyDescent="0.25">
      <c r="A894" s="32"/>
      <c r="B894" s="32"/>
      <c r="C894" s="32"/>
      <c r="D894" s="32"/>
      <c r="E894" s="33"/>
    </row>
    <row r="895" spans="1:5" x14ac:dyDescent="0.25">
      <c r="A895" s="32"/>
      <c r="B895" s="32"/>
      <c r="C895" s="32"/>
      <c r="D895" s="32"/>
      <c r="E895" s="33"/>
    </row>
    <row r="896" spans="1:5" x14ac:dyDescent="0.25">
      <c r="A896" s="32"/>
      <c r="B896" s="32"/>
      <c r="C896" s="32"/>
      <c r="D896" s="32"/>
      <c r="E896" s="33"/>
    </row>
    <row r="897" spans="1:5" x14ac:dyDescent="0.25">
      <c r="A897" s="32"/>
      <c r="B897" s="32"/>
      <c r="C897" s="32"/>
      <c r="D897" s="32"/>
      <c r="E897" s="33"/>
    </row>
    <row r="898" spans="1:5" x14ac:dyDescent="0.25">
      <c r="A898" s="32"/>
      <c r="B898" s="32"/>
      <c r="C898" s="32"/>
      <c r="D898" s="32"/>
      <c r="E898" s="33"/>
    </row>
    <row r="899" spans="1:5" x14ac:dyDescent="0.25">
      <c r="A899" s="32"/>
      <c r="B899" s="32"/>
      <c r="C899" s="32"/>
      <c r="D899" s="32"/>
      <c r="E899" s="33"/>
    </row>
    <row r="900" spans="1:5" x14ac:dyDescent="0.25">
      <c r="A900" s="32"/>
      <c r="B900" s="32"/>
      <c r="C900" s="32"/>
      <c r="D900" s="32"/>
      <c r="E900" s="33"/>
    </row>
    <row r="901" spans="1:5" x14ac:dyDescent="0.25">
      <c r="A901" s="32"/>
      <c r="B901" s="32"/>
      <c r="C901" s="32"/>
      <c r="D901" s="32"/>
      <c r="E901" s="33"/>
    </row>
    <row r="902" spans="1:5" x14ac:dyDescent="0.25">
      <c r="A902" s="32"/>
      <c r="B902" s="32"/>
      <c r="C902" s="32"/>
      <c r="D902" s="32"/>
      <c r="E902" s="33"/>
    </row>
    <row r="903" spans="1:5" x14ac:dyDescent="0.25">
      <c r="A903" s="32"/>
      <c r="B903" s="32"/>
      <c r="C903" s="32"/>
      <c r="D903" s="32"/>
      <c r="E903" s="33"/>
    </row>
    <row r="904" spans="1:5" x14ac:dyDescent="0.25">
      <c r="A904" s="32"/>
      <c r="B904" s="32"/>
      <c r="C904" s="32"/>
      <c r="D904" s="32"/>
      <c r="E904" s="33"/>
    </row>
    <row r="905" spans="1:5" x14ac:dyDescent="0.25">
      <c r="A905" s="32"/>
      <c r="B905" s="32"/>
      <c r="C905" s="32"/>
      <c r="D905" s="32"/>
      <c r="E905" s="33"/>
    </row>
    <row r="906" spans="1:5" x14ac:dyDescent="0.25">
      <c r="A906" s="32"/>
      <c r="B906" s="32"/>
      <c r="C906" s="32"/>
      <c r="D906" s="32"/>
      <c r="E906" s="33"/>
    </row>
    <row r="907" spans="1:5" x14ac:dyDescent="0.25">
      <c r="A907" s="32"/>
      <c r="B907" s="32"/>
      <c r="C907" s="32"/>
      <c r="D907" s="32"/>
      <c r="E907" s="33"/>
    </row>
    <row r="908" spans="1:5" x14ac:dyDescent="0.25">
      <c r="A908" s="32"/>
      <c r="B908" s="32"/>
      <c r="C908" s="32"/>
      <c r="D908" s="32"/>
      <c r="E908" s="33"/>
    </row>
    <row r="909" spans="1:5" x14ac:dyDescent="0.25">
      <c r="A909" s="32"/>
      <c r="B909" s="32"/>
      <c r="C909" s="32"/>
      <c r="D909" s="32"/>
      <c r="E909" s="33"/>
    </row>
    <row r="910" spans="1:5" x14ac:dyDescent="0.25">
      <c r="A910" s="32"/>
      <c r="B910" s="32"/>
      <c r="C910" s="32"/>
      <c r="D910" s="32"/>
      <c r="E910" s="33"/>
    </row>
    <row r="911" spans="1:5" x14ac:dyDescent="0.25">
      <c r="A911" s="32"/>
      <c r="B911" s="32"/>
      <c r="C911" s="32"/>
      <c r="D911" s="32"/>
      <c r="E911" s="33"/>
    </row>
    <row r="912" spans="1:5" x14ac:dyDescent="0.25">
      <c r="A912" s="32"/>
      <c r="B912" s="32"/>
      <c r="C912" s="32"/>
      <c r="D912" s="32"/>
      <c r="E912" s="33"/>
    </row>
    <row r="913" spans="1:5" x14ac:dyDescent="0.25">
      <c r="A913" s="32"/>
      <c r="B913" s="32"/>
      <c r="C913" s="32"/>
      <c r="D913" s="32"/>
      <c r="E913" s="33"/>
    </row>
    <row r="914" spans="1:5" x14ac:dyDescent="0.25">
      <c r="A914" s="32"/>
      <c r="B914" s="32"/>
      <c r="C914" s="32"/>
      <c r="D914" s="32"/>
      <c r="E914" s="33"/>
    </row>
    <row r="915" spans="1:5" x14ac:dyDescent="0.25">
      <c r="A915" s="32"/>
      <c r="B915" s="32"/>
      <c r="C915" s="32"/>
      <c r="D915" s="32"/>
      <c r="E915" s="33"/>
    </row>
    <row r="916" spans="1:5" x14ac:dyDescent="0.25">
      <c r="A916" s="32"/>
      <c r="B916" s="32"/>
      <c r="C916" s="32"/>
      <c r="D916" s="32"/>
      <c r="E916" s="33"/>
    </row>
    <row r="917" spans="1:5" x14ac:dyDescent="0.25">
      <c r="A917" s="32"/>
      <c r="B917" s="32"/>
      <c r="C917" s="32"/>
      <c r="D917" s="32"/>
      <c r="E917" s="33"/>
    </row>
    <row r="918" spans="1:5" x14ac:dyDescent="0.25">
      <c r="A918" s="32"/>
      <c r="B918" s="32"/>
      <c r="C918" s="32"/>
      <c r="D918" s="32"/>
      <c r="E918" s="33"/>
    </row>
    <row r="919" spans="1:5" x14ac:dyDescent="0.25">
      <c r="A919" s="32"/>
      <c r="B919" s="32"/>
      <c r="C919" s="32"/>
      <c r="D919" s="32"/>
      <c r="E919" s="33"/>
    </row>
    <row r="920" spans="1:5" x14ac:dyDescent="0.25">
      <c r="A920" s="32"/>
      <c r="B920" s="32"/>
      <c r="C920" s="32"/>
      <c r="D920" s="32"/>
      <c r="E920" s="33"/>
    </row>
    <row r="921" spans="1:5" x14ac:dyDescent="0.25">
      <c r="A921" s="32"/>
      <c r="B921" s="32"/>
      <c r="C921" s="32"/>
      <c r="D921" s="32"/>
      <c r="E921" s="33"/>
    </row>
    <row r="922" spans="1:5" x14ac:dyDescent="0.25">
      <c r="A922" s="32"/>
      <c r="B922" s="32"/>
      <c r="C922" s="32"/>
      <c r="D922" s="32"/>
      <c r="E922" s="33"/>
    </row>
    <row r="923" spans="1:5" x14ac:dyDescent="0.25">
      <c r="A923" s="32"/>
      <c r="B923" s="32"/>
      <c r="C923" s="32"/>
      <c r="D923" s="32"/>
      <c r="E923" s="33"/>
    </row>
    <row r="924" spans="1:5" x14ac:dyDescent="0.25">
      <c r="A924" s="32"/>
      <c r="B924" s="32"/>
      <c r="C924" s="32"/>
      <c r="D924" s="32"/>
      <c r="E924" s="33"/>
    </row>
    <row r="925" spans="1:5" x14ac:dyDescent="0.25">
      <c r="A925" s="32"/>
      <c r="B925" s="32"/>
      <c r="C925" s="32"/>
      <c r="D925" s="32"/>
      <c r="E925" s="33"/>
    </row>
    <row r="926" spans="1:5" x14ac:dyDescent="0.25">
      <c r="A926" s="32"/>
      <c r="B926" s="32"/>
      <c r="C926" s="32"/>
      <c r="D926" s="32"/>
      <c r="E926" s="33"/>
    </row>
    <row r="927" spans="1:5" x14ac:dyDescent="0.25">
      <c r="A927" s="32"/>
      <c r="B927" s="32"/>
      <c r="C927" s="32"/>
      <c r="D927" s="32"/>
      <c r="E927" s="33"/>
    </row>
    <row r="928" spans="1:5" x14ac:dyDescent="0.25">
      <c r="A928" s="32"/>
      <c r="B928" s="32"/>
      <c r="C928" s="32"/>
      <c r="D928" s="32"/>
      <c r="E928" s="33"/>
    </row>
    <row r="929" spans="1:5" x14ac:dyDescent="0.25">
      <c r="A929" s="32"/>
      <c r="B929" s="32"/>
      <c r="C929" s="32"/>
      <c r="D929" s="32"/>
      <c r="E929" s="33"/>
    </row>
    <row r="930" spans="1:5" x14ac:dyDescent="0.25">
      <c r="A930" s="32"/>
      <c r="B930" s="32"/>
      <c r="C930" s="32"/>
      <c r="D930" s="32"/>
      <c r="E930" s="33"/>
    </row>
    <row r="931" spans="1:5" x14ac:dyDescent="0.25">
      <c r="A931" s="32"/>
      <c r="B931" s="32"/>
      <c r="C931" s="32"/>
      <c r="D931" s="32"/>
      <c r="E931" s="33"/>
    </row>
    <row r="932" spans="1:5" x14ac:dyDescent="0.25">
      <c r="A932" s="32"/>
      <c r="B932" s="32"/>
      <c r="C932" s="32"/>
      <c r="D932" s="32"/>
      <c r="E932" s="33"/>
    </row>
    <row r="933" spans="1:5" x14ac:dyDescent="0.25">
      <c r="A933" s="32"/>
      <c r="B933" s="32"/>
      <c r="C933" s="32"/>
      <c r="D933" s="32"/>
      <c r="E933" s="33"/>
    </row>
    <row r="934" spans="1:5" x14ac:dyDescent="0.25">
      <c r="A934" s="32"/>
      <c r="B934" s="32"/>
      <c r="C934" s="32"/>
      <c r="D934" s="32"/>
      <c r="E934" s="33"/>
    </row>
    <row r="935" spans="1:5" x14ac:dyDescent="0.25">
      <c r="A935" s="32"/>
      <c r="B935" s="32"/>
      <c r="C935" s="32"/>
      <c r="D935" s="32"/>
      <c r="E935" s="33"/>
    </row>
    <row r="936" spans="1:5" x14ac:dyDescent="0.25">
      <c r="A936" s="32"/>
      <c r="B936" s="32"/>
      <c r="C936" s="32"/>
      <c r="D936" s="32"/>
      <c r="E936" s="33"/>
    </row>
    <row r="937" spans="1:5" x14ac:dyDescent="0.25">
      <c r="A937" s="32"/>
      <c r="B937" s="32"/>
      <c r="C937" s="32"/>
      <c r="D937" s="32"/>
      <c r="E937" s="33"/>
    </row>
    <row r="938" spans="1:5" x14ac:dyDescent="0.25">
      <c r="A938" s="32"/>
      <c r="B938" s="32"/>
      <c r="C938" s="32"/>
      <c r="D938" s="32"/>
      <c r="E938" s="33"/>
    </row>
    <row r="939" spans="1:5" x14ac:dyDescent="0.25">
      <c r="A939" s="32"/>
      <c r="B939" s="32"/>
      <c r="C939" s="32"/>
      <c r="D939" s="32"/>
      <c r="E939" s="33"/>
    </row>
    <row r="940" spans="1:5" x14ac:dyDescent="0.25">
      <c r="A940" s="32"/>
      <c r="B940" s="32"/>
      <c r="C940" s="32"/>
      <c r="D940" s="32"/>
      <c r="E940" s="33"/>
    </row>
    <row r="941" spans="1:5" x14ac:dyDescent="0.25">
      <c r="A941" s="32"/>
      <c r="B941" s="32"/>
      <c r="C941" s="32"/>
      <c r="D941" s="32"/>
      <c r="E941" s="33"/>
    </row>
    <row r="942" spans="1:5" x14ac:dyDescent="0.25">
      <c r="A942" s="32"/>
      <c r="B942" s="32"/>
      <c r="C942" s="32"/>
      <c r="D942" s="32"/>
      <c r="E942" s="33"/>
    </row>
    <row r="943" spans="1:5" x14ac:dyDescent="0.25">
      <c r="A943" s="32"/>
      <c r="B943" s="32"/>
      <c r="C943" s="32"/>
      <c r="D943" s="32"/>
      <c r="E943" s="33"/>
    </row>
    <row r="944" spans="1:5" x14ac:dyDescent="0.25">
      <c r="A944" s="32"/>
      <c r="B944" s="32"/>
      <c r="C944" s="32"/>
      <c r="D944" s="32"/>
      <c r="E944" s="33"/>
    </row>
    <row r="945" spans="1:5" x14ac:dyDescent="0.25">
      <c r="A945" s="32"/>
      <c r="B945" s="32"/>
      <c r="C945" s="32"/>
      <c r="D945" s="32"/>
      <c r="E945" s="33"/>
    </row>
    <row r="946" spans="1:5" x14ac:dyDescent="0.25">
      <c r="A946" s="32"/>
      <c r="B946" s="32"/>
      <c r="C946" s="32"/>
      <c r="D946" s="32"/>
      <c r="E946" s="33"/>
    </row>
    <row r="947" spans="1:5" x14ac:dyDescent="0.25">
      <c r="A947" s="32"/>
      <c r="B947" s="32"/>
      <c r="C947" s="32"/>
      <c r="D947" s="32"/>
      <c r="E947" s="33"/>
    </row>
    <row r="948" spans="1:5" x14ac:dyDescent="0.25">
      <c r="A948" s="32"/>
      <c r="B948" s="32"/>
      <c r="C948" s="32"/>
      <c r="D948" s="32"/>
      <c r="E948" s="33"/>
    </row>
    <row r="949" spans="1:5" x14ac:dyDescent="0.25">
      <c r="A949" s="32"/>
      <c r="B949" s="32"/>
      <c r="C949" s="32"/>
      <c r="D949" s="32"/>
      <c r="E949" s="33"/>
    </row>
    <row r="950" spans="1:5" x14ac:dyDescent="0.25">
      <c r="A950" s="32"/>
      <c r="B950" s="32"/>
      <c r="C950" s="32"/>
      <c r="D950" s="32"/>
      <c r="E950" s="33"/>
    </row>
    <row r="951" spans="1:5" x14ac:dyDescent="0.25">
      <c r="A951" s="32"/>
      <c r="B951" s="32"/>
      <c r="C951" s="32"/>
      <c r="D951" s="32"/>
      <c r="E951" s="33"/>
    </row>
    <row r="952" spans="1:5" x14ac:dyDescent="0.25">
      <c r="A952" s="32"/>
      <c r="B952" s="32"/>
      <c r="C952" s="32"/>
      <c r="D952" s="32"/>
      <c r="E952" s="33"/>
    </row>
    <row r="953" spans="1:5" x14ac:dyDescent="0.25">
      <c r="A953" s="32"/>
      <c r="B953" s="32"/>
      <c r="C953" s="32"/>
      <c r="D953" s="32"/>
      <c r="E953" s="33"/>
    </row>
    <row r="954" spans="1:5" x14ac:dyDescent="0.25">
      <c r="A954" s="32"/>
      <c r="B954" s="32"/>
      <c r="C954" s="32"/>
      <c r="D954" s="32"/>
      <c r="E954" s="33"/>
    </row>
    <row r="955" spans="1:5" x14ac:dyDescent="0.25">
      <c r="A955" s="32"/>
      <c r="B955" s="32"/>
      <c r="C955" s="32"/>
      <c r="D955" s="32"/>
      <c r="E955" s="33"/>
    </row>
    <row r="956" spans="1:5" x14ac:dyDescent="0.25">
      <c r="A956" s="32"/>
      <c r="B956" s="32"/>
      <c r="C956" s="32"/>
      <c r="D956" s="32"/>
      <c r="E956" s="33"/>
    </row>
    <row r="957" spans="1:5" x14ac:dyDescent="0.25">
      <c r="A957" s="32"/>
      <c r="B957" s="32"/>
      <c r="C957" s="32"/>
      <c r="D957" s="32"/>
      <c r="E957" s="33"/>
    </row>
    <row r="958" spans="1:5" x14ac:dyDescent="0.25">
      <c r="A958" s="32"/>
      <c r="B958" s="32"/>
      <c r="C958" s="32"/>
      <c r="D958" s="32"/>
      <c r="E958" s="33"/>
    </row>
    <row r="959" spans="1:5" x14ac:dyDescent="0.25">
      <c r="A959" s="32"/>
      <c r="B959" s="32"/>
      <c r="C959" s="32"/>
      <c r="D959" s="32"/>
      <c r="E959" s="33"/>
    </row>
    <row r="960" spans="1:5" x14ac:dyDescent="0.25">
      <c r="A960" s="32"/>
      <c r="B960" s="32"/>
      <c r="C960" s="32"/>
      <c r="D960" s="32"/>
      <c r="E960" s="33"/>
    </row>
    <row r="961" spans="1:5" x14ac:dyDescent="0.25">
      <c r="A961" s="32"/>
      <c r="B961" s="32"/>
      <c r="C961" s="32"/>
      <c r="D961" s="32"/>
      <c r="E961" s="33"/>
    </row>
    <row r="962" spans="1:5" x14ac:dyDescent="0.25">
      <c r="A962" s="32"/>
      <c r="B962" s="32"/>
      <c r="C962" s="32"/>
      <c r="D962" s="32"/>
      <c r="E962" s="33"/>
    </row>
    <row r="963" spans="1:5" x14ac:dyDescent="0.25">
      <c r="A963" s="32"/>
      <c r="B963" s="32"/>
      <c r="C963" s="32"/>
      <c r="D963" s="32"/>
      <c r="E963" s="33"/>
    </row>
    <row r="964" spans="1:5" x14ac:dyDescent="0.25">
      <c r="A964" s="32"/>
      <c r="B964" s="32"/>
      <c r="C964" s="32"/>
      <c r="D964" s="32"/>
      <c r="E964" s="33"/>
    </row>
    <row r="965" spans="1:5" x14ac:dyDescent="0.25">
      <c r="A965" s="32"/>
      <c r="B965" s="32"/>
      <c r="C965" s="32"/>
      <c r="D965" s="32"/>
      <c r="E965" s="33"/>
    </row>
    <row r="966" spans="1:5" x14ac:dyDescent="0.25">
      <c r="A966" s="32"/>
      <c r="B966" s="32"/>
      <c r="C966" s="32"/>
      <c r="D966" s="32"/>
      <c r="E966" s="33"/>
    </row>
    <row r="967" spans="1:5" x14ac:dyDescent="0.25">
      <c r="A967" s="32"/>
      <c r="B967" s="32"/>
      <c r="C967" s="32"/>
      <c r="D967" s="32"/>
      <c r="E967" s="33"/>
    </row>
    <row r="968" spans="1:5" x14ac:dyDescent="0.25">
      <c r="A968" s="32"/>
      <c r="B968" s="32"/>
      <c r="C968" s="32"/>
      <c r="D968" s="32"/>
      <c r="E968" s="33"/>
    </row>
    <row r="969" spans="1:5" x14ac:dyDescent="0.25">
      <c r="A969" s="32"/>
      <c r="B969" s="32"/>
      <c r="C969" s="32"/>
      <c r="D969" s="32"/>
      <c r="E969" s="33"/>
    </row>
    <row r="970" spans="1:5" x14ac:dyDescent="0.25">
      <c r="A970" s="32"/>
      <c r="B970" s="32"/>
      <c r="C970" s="32"/>
      <c r="D970" s="32"/>
      <c r="E970" s="33"/>
    </row>
    <row r="971" spans="1:5" x14ac:dyDescent="0.25">
      <c r="A971" s="32"/>
      <c r="B971" s="32"/>
      <c r="C971" s="32"/>
      <c r="D971" s="32"/>
      <c r="E971" s="33"/>
    </row>
    <row r="972" spans="1:5" x14ac:dyDescent="0.25">
      <c r="A972" s="32"/>
      <c r="B972" s="32"/>
      <c r="C972" s="32"/>
      <c r="D972" s="32"/>
      <c r="E972" s="33"/>
    </row>
    <row r="973" spans="1:5" x14ac:dyDescent="0.25">
      <c r="A973" s="32"/>
      <c r="B973" s="32"/>
      <c r="C973" s="32"/>
      <c r="D973" s="32"/>
      <c r="E973" s="33"/>
    </row>
    <row r="974" spans="1:5" x14ac:dyDescent="0.25">
      <c r="A974" s="32"/>
      <c r="B974" s="32"/>
      <c r="C974" s="32"/>
      <c r="D974" s="32"/>
      <c r="E974" s="33"/>
    </row>
    <row r="975" spans="1:5" x14ac:dyDescent="0.25">
      <c r="A975" s="32"/>
      <c r="B975" s="32"/>
      <c r="C975" s="32"/>
      <c r="D975" s="32"/>
      <c r="E975" s="33"/>
    </row>
    <row r="976" spans="1:5" x14ac:dyDescent="0.25">
      <c r="A976" s="32"/>
      <c r="B976" s="32"/>
      <c r="C976" s="32"/>
      <c r="D976" s="32"/>
      <c r="E976" s="33"/>
    </row>
    <row r="977" spans="1:5" x14ac:dyDescent="0.25">
      <c r="A977" s="32"/>
      <c r="B977" s="32"/>
      <c r="C977" s="32"/>
      <c r="D977" s="32"/>
      <c r="E977" s="33"/>
    </row>
    <row r="978" spans="1:5" x14ac:dyDescent="0.25">
      <c r="A978" s="32"/>
      <c r="B978" s="32"/>
      <c r="C978" s="32"/>
      <c r="D978" s="32"/>
      <c r="E978" s="33"/>
    </row>
    <row r="979" spans="1:5" x14ac:dyDescent="0.25">
      <c r="A979" s="32"/>
      <c r="B979" s="32"/>
      <c r="C979" s="32"/>
      <c r="D979" s="32"/>
      <c r="E979" s="33"/>
    </row>
    <row r="980" spans="1:5" x14ac:dyDescent="0.25">
      <c r="A980" s="32"/>
      <c r="B980" s="32"/>
      <c r="C980" s="32"/>
      <c r="D980" s="32"/>
      <c r="E980" s="33"/>
    </row>
    <row r="981" spans="1:5" x14ac:dyDescent="0.25">
      <c r="A981" s="32"/>
      <c r="B981" s="32"/>
      <c r="C981" s="32"/>
      <c r="D981" s="32"/>
      <c r="E981" s="33"/>
    </row>
    <row r="982" spans="1:5" x14ac:dyDescent="0.25">
      <c r="A982" s="32"/>
      <c r="B982" s="32"/>
      <c r="C982" s="32"/>
      <c r="D982" s="32"/>
      <c r="E982" s="33"/>
    </row>
    <row r="983" spans="1:5" x14ac:dyDescent="0.25">
      <c r="A983" s="32"/>
      <c r="B983" s="32"/>
      <c r="C983" s="32"/>
      <c r="D983" s="32"/>
      <c r="E983" s="33"/>
    </row>
    <row r="984" spans="1:5" x14ac:dyDescent="0.25">
      <c r="A984" s="32"/>
      <c r="B984" s="32"/>
      <c r="C984" s="32"/>
      <c r="D984" s="32"/>
      <c r="E984" s="33"/>
    </row>
    <row r="985" spans="1:5" x14ac:dyDescent="0.25">
      <c r="A985" s="32"/>
      <c r="B985" s="32"/>
      <c r="C985" s="32"/>
      <c r="D985" s="32"/>
      <c r="E985" s="33"/>
    </row>
    <row r="986" spans="1:5" x14ac:dyDescent="0.25">
      <c r="A986" s="32"/>
      <c r="B986" s="32"/>
      <c r="C986" s="32"/>
      <c r="D986" s="32"/>
      <c r="E986" s="33"/>
    </row>
    <row r="987" spans="1:5" x14ac:dyDescent="0.25">
      <c r="A987" s="32"/>
      <c r="B987" s="32"/>
      <c r="C987" s="32"/>
      <c r="D987" s="32"/>
      <c r="E987" s="33"/>
    </row>
    <row r="988" spans="1:5" x14ac:dyDescent="0.25">
      <c r="A988" s="32"/>
      <c r="B988" s="32"/>
      <c r="C988" s="32"/>
      <c r="D988" s="32"/>
      <c r="E988" s="33"/>
    </row>
    <row r="989" spans="1:5" x14ac:dyDescent="0.25">
      <c r="A989" s="32"/>
      <c r="B989" s="32"/>
      <c r="C989" s="32"/>
      <c r="D989" s="32"/>
      <c r="E989" s="33"/>
    </row>
    <row r="990" spans="1:5" x14ac:dyDescent="0.25">
      <c r="A990" s="32"/>
      <c r="B990" s="32"/>
      <c r="C990" s="32"/>
      <c r="D990" s="32"/>
      <c r="E990" s="33"/>
    </row>
    <row r="991" spans="1:5" x14ac:dyDescent="0.25">
      <c r="A991" s="32"/>
      <c r="B991" s="32"/>
      <c r="C991" s="32"/>
      <c r="D991" s="32"/>
      <c r="E991" s="33"/>
    </row>
    <row r="992" spans="1:5" x14ac:dyDescent="0.25">
      <c r="A992" s="32"/>
      <c r="B992" s="32"/>
      <c r="C992" s="32"/>
      <c r="D992" s="32"/>
      <c r="E992" s="33"/>
    </row>
    <row r="993" spans="1:5" x14ac:dyDescent="0.25">
      <c r="A993" s="32"/>
      <c r="B993" s="32"/>
      <c r="C993" s="32"/>
      <c r="D993" s="32"/>
      <c r="E993" s="33"/>
    </row>
    <row r="994" spans="1:5" x14ac:dyDescent="0.25">
      <c r="A994" s="32"/>
      <c r="B994" s="32"/>
      <c r="C994" s="32"/>
      <c r="D994" s="32"/>
      <c r="E994" s="33"/>
    </row>
    <row r="995" spans="1:5" x14ac:dyDescent="0.25">
      <c r="A995" s="32"/>
      <c r="B995" s="32"/>
      <c r="C995" s="32"/>
      <c r="D995" s="32"/>
      <c r="E995" s="33"/>
    </row>
    <row r="996" spans="1:5" x14ac:dyDescent="0.25">
      <c r="A996" s="32"/>
      <c r="B996" s="32"/>
      <c r="C996" s="32"/>
      <c r="D996" s="32"/>
      <c r="E996" s="33"/>
    </row>
    <row r="997" spans="1:5" x14ac:dyDescent="0.25">
      <c r="A997" s="32"/>
      <c r="B997" s="32"/>
      <c r="C997" s="32"/>
      <c r="D997" s="32"/>
      <c r="E997" s="33"/>
    </row>
    <row r="998" spans="1:5" x14ac:dyDescent="0.25">
      <c r="A998" s="32"/>
      <c r="B998" s="32"/>
      <c r="C998" s="32"/>
      <c r="D998" s="32"/>
      <c r="E998" s="33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22bdc4-6654-4d32-b834-49ea1b2d1684" xsi:nil="true"/>
    <lcf76f155ced4ddcb4097134ff3c332f xmlns="73430d22-2e75-4be3-8666-4c139125e406">
      <Terms xmlns="http://schemas.microsoft.com/office/infopath/2007/PartnerControls"/>
    </lcf76f155ced4ddcb4097134ff3c332f>
    <SharedWithUsers xmlns="9a22bdc4-6654-4d32-b834-49ea1b2d1684">
      <UserInfo>
        <DisplayName>Stephanie Kleiber</DisplayName>
        <AccountId>43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9DDBAA2D8634CA96EA789192054D6" ma:contentTypeVersion="13" ma:contentTypeDescription="Create a new document." ma:contentTypeScope="" ma:versionID="468706bff78c7d1cd2918b4cc73e9975">
  <xsd:schema xmlns:xsd="http://www.w3.org/2001/XMLSchema" xmlns:xs="http://www.w3.org/2001/XMLSchema" xmlns:p="http://schemas.microsoft.com/office/2006/metadata/properties" xmlns:ns2="73430d22-2e75-4be3-8666-4c139125e406" xmlns:ns3="9a22bdc4-6654-4d32-b834-49ea1b2d1684" targetNamespace="http://schemas.microsoft.com/office/2006/metadata/properties" ma:root="true" ma:fieldsID="c82adf10c9b5a53845d02f29699dbba9" ns2:_="" ns3:_="">
    <xsd:import namespace="73430d22-2e75-4be3-8666-4c139125e406"/>
    <xsd:import namespace="9a22bdc4-6654-4d32-b834-49ea1b2d16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30d22-2e75-4be3-8666-4c139125e4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100b2c1-7ce8-4bfa-b3ce-153ab71b1a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2bdc4-6654-4d32-b834-49ea1b2d168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03aefb5-6728-4fa9-9f4d-2655a97ca2d4}" ma:internalName="TaxCatchAll" ma:showField="CatchAllData" ma:web="9a22bdc4-6654-4d32-b834-49ea1b2d16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5F66D9-9164-4297-B30A-25A1D6D2231B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9a22bdc4-6654-4d32-b834-49ea1b2d1684"/>
    <ds:schemaRef ds:uri="73430d22-2e75-4be3-8666-4c139125e40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24E0A6-FAD0-4433-AF15-41E6EC1371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5AC96-F04A-43CB-A657-A4B833569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430d22-2e75-4be3-8666-4c139125e406"/>
    <ds:schemaRef ds:uri="9a22bdc4-6654-4d32-b834-49ea1b2d16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34</vt:i4>
      </vt:variant>
    </vt:vector>
  </HeadingPairs>
  <TitlesOfParts>
    <vt:vector size="42" baseType="lpstr">
      <vt:lpstr>Whole State</vt:lpstr>
      <vt:lpstr>Commercial Service</vt:lpstr>
      <vt:lpstr>North Region</vt:lpstr>
      <vt:lpstr>East Region</vt:lpstr>
      <vt:lpstr>South Region</vt:lpstr>
      <vt:lpstr>West Region</vt:lpstr>
      <vt:lpstr>vLookup Sheet</vt:lpstr>
      <vt:lpstr>NPIAS Class</vt:lpstr>
      <vt:lpstr>Abilene_District_Airports</vt:lpstr>
      <vt:lpstr>Amarillo_District</vt:lpstr>
      <vt:lpstr>Atlanta_District</vt:lpstr>
      <vt:lpstr>Austin_District</vt:lpstr>
      <vt:lpstr>Beaumont_District</vt:lpstr>
      <vt:lpstr>Ben_Daniel_District_Airports</vt:lpstr>
      <vt:lpstr>Brownwood_District</vt:lpstr>
      <vt:lpstr>Bryan_District</vt:lpstr>
      <vt:lpstr>Childress_District</vt:lpstr>
      <vt:lpstr>Christian_District_Number_Airports</vt:lpstr>
      <vt:lpstr>Corpus_Christi_District</vt:lpstr>
      <vt:lpstr>Dakota_District_Number_airports</vt:lpstr>
      <vt:lpstr>Dallas_District</vt:lpstr>
      <vt:lpstr>El_Paso_District</vt:lpstr>
      <vt:lpstr>Fort_Worth_District</vt:lpstr>
      <vt:lpstr>Houston_District</vt:lpstr>
      <vt:lpstr>Laredo_District</vt:lpstr>
      <vt:lpstr>Lubbock_District</vt:lpstr>
      <vt:lpstr>Lufkin_District</vt:lpstr>
      <vt:lpstr>Number_of_Airports</vt:lpstr>
      <vt:lpstr>Number_of_Airports__Planner</vt:lpstr>
      <vt:lpstr>Number_of_Airports_by_District</vt:lpstr>
      <vt:lpstr>Number_of_Airports_by_Planner</vt:lpstr>
      <vt:lpstr>Odessa_District</vt:lpstr>
      <vt:lpstr>Paris_District</vt:lpstr>
      <vt:lpstr>Pharr_District</vt:lpstr>
      <vt:lpstr>'Whole State'!Print_Area</vt:lpstr>
      <vt:lpstr>San_Angelo_District</vt:lpstr>
      <vt:lpstr>San_Antonio_District</vt:lpstr>
      <vt:lpstr>Sean_Cat_District_Airports</vt:lpstr>
      <vt:lpstr>Tyler_District</vt:lpstr>
      <vt:lpstr>Waco_District</vt:lpstr>
      <vt:lpstr>Wichita_Falls_District</vt:lpstr>
      <vt:lpstr>Yoakum_District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Aviation District Planner Assignments</dc:title>
  <dc:subject>This document shows which Aviation Division Planner is assigned to a specific TxDOT District</dc:subject>
  <dc:creator>TxDOT</dc:creator>
  <cp:keywords>Aviation; Planner; District; Assignments;</cp:keywords>
  <dc:description/>
  <cp:lastModifiedBy>Claudio Nunez</cp:lastModifiedBy>
  <cp:revision/>
  <dcterms:created xsi:type="dcterms:W3CDTF">2023-10-12T17:44:16Z</dcterms:created>
  <dcterms:modified xsi:type="dcterms:W3CDTF">2025-09-09T16:40:35Z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0x0101003709DDBAA2D8634CA96EA789192054D6</vt:lpwstr>
  </property>
  <property fmtid="{D5CDD505-2E9C-101B-9397-08002B2CF9AE}" pid="3" name="MediaServiceImageTags">
    <vt:lpwstr/>
  </property>
</Properties>
</file>